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2"/>
  <workbookPr codeName="ThisWorkbook" defaultThemeVersion="166925"/>
  <mc:AlternateContent xmlns:mc="http://schemas.openxmlformats.org/markup-compatibility/2006">
    <mc:Choice Requires="x15">
      <x15ac:absPath xmlns:x15ac="http://schemas.microsoft.com/office/spreadsheetml/2010/11/ac" url="/Users/ben/Library/CloudStorage/Dropbox/Center Website/files/"/>
    </mc:Choice>
  </mc:AlternateContent>
  <xr:revisionPtr revIDLastSave="0" documentId="13_ncr:1_{32605155-2CE5-0042-A939-8460F628F4B4}" xr6:coauthVersionLast="47" xr6:coauthVersionMax="47" xr10:uidLastSave="{00000000-0000-0000-0000-000000000000}"/>
  <bookViews>
    <workbookView xWindow="0" yWindow="600" windowWidth="38400" windowHeight="19200" tabRatio="678" xr2:uid="{00000000-000D-0000-FFFF-FFFF00000000}"/>
  </bookViews>
  <sheets>
    <sheet name="Application for use" sheetId="17" r:id="rId1"/>
    <sheet name="diving agreement" sheetId="16" r:id="rId2"/>
    <sheet name="Application_details" sheetId="19" r:id="rId3"/>
    <sheet name="Setup" sheetId="18" state="hidden" r:id="rId4"/>
    <sheet name="設定値" sheetId="11" state="hidden" r:id="rId5"/>
  </sheets>
  <externalReferences>
    <externalReference r:id="rId6"/>
    <externalReference r:id="rId7"/>
  </externalReferences>
  <definedNames>
    <definedName name="HOLIDAY">[1]祝日!$A$2:$A$30</definedName>
    <definedName name="_xlnm.Print_Area" localSheetId="0">'Application for use'!$A$1:$AA$37</definedName>
    <definedName name="_xlnm.Print_Area" localSheetId="2">Application_details!$B$1:$CB$52</definedName>
    <definedName name="祝日">[2]祝日!$A$2:$B$30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6" l="1"/>
  <c r="B3" i="16"/>
  <c r="M18" i="17" l="1"/>
  <c r="M19" i="17"/>
  <c r="C42" i="19" l="1"/>
  <c r="K6" i="19"/>
  <c r="I6" i="19"/>
  <c r="Q3" i="19" s="1"/>
  <c r="Q4" i="19" s="1"/>
  <c r="BZ41" i="19" l="1"/>
  <c r="CA41" i="19" s="1"/>
  <c r="BZ40" i="19"/>
  <c r="CA40" i="19" s="1"/>
  <c r="BZ39" i="19"/>
  <c r="CA39" i="19" s="1"/>
  <c r="BZ38" i="19"/>
  <c r="CA38" i="19" s="1"/>
  <c r="BZ37" i="19"/>
  <c r="CA37" i="19" s="1"/>
  <c r="BZ36" i="19"/>
  <c r="CA36" i="19" s="1"/>
  <c r="BZ35" i="19"/>
  <c r="CA35" i="19" s="1"/>
  <c r="BZ34" i="19"/>
  <c r="CA34" i="19" s="1"/>
  <c r="BZ33" i="19"/>
  <c r="CA33" i="19" s="1"/>
  <c r="BZ32" i="19"/>
  <c r="CA32" i="19" s="1"/>
  <c r="BZ31" i="19"/>
  <c r="CA31" i="19" s="1"/>
  <c r="BZ30" i="19"/>
  <c r="CA30" i="19" s="1"/>
  <c r="BZ29" i="19"/>
  <c r="CA29" i="19" s="1"/>
  <c r="BZ28" i="19"/>
  <c r="CA28" i="19" s="1"/>
  <c r="BZ27" i="19"/>
  <c r="CA27" i="19" s="1"/>
  <c r="BZ26" i="19"/>
  <c r="CA26" i="19" s="1"/>
  <c r="BZ25" i="19"/>
  <c r="CA25" i="19" s="1"/>
  <c r="BZ24" i="19"/>
  <c r="CA24" i="19" s="1"/>
  <c r="BZ23" i="19"/>
  <c r="CA23" i="19" s="1"/>
  <c r="BZ22" i="19"/>
  <c r="CA22" i="19" s="1"/>
  <c r="BZ21" i="19"/>
  <c r="CA21" i="19" s="1"/>
  <c r="BZ20" i="19"/>
  <c r="CA20" i="19" s="1"/>
  <c r="BZ19" i="19"/>
  <c r="CA19" i="19" s="1"/>
  <c r="BZ18" i="19"/>
  <c r="CA18" i="19" s="1"/>
  <c r="BZ17" i="19"/>
  <c r="CA17" i="19" s="1"/>
  <c r="BZ16" i="19"/>
  <c r="CA16" i="19" s="1"/>
  <c r="BZ15" i="19"/>
  <c r="CA15" i="19" s="1"/>
  <c r="BZ14" i="19"/>
  <c r="CA14" i="19" s="1"/>
  <c r="BZ13" i="19"/>
  <c r="CA13" i="19" s="1"/>
  <c r="BZ12" i="19"/>
  <c r="CA12" i="19" s="1"/>
  <c r="BZ11" i="19"/>
  <c r="CA11" i="19" s="1"/>
  <c r="BZ10" i="19"/>
  <c r="BZ9" i="19"/>
  <c r="BZ8" i="19"/>
  <c r="BZ7" i="19"/>
  <c r="CA7" i="19" s="1"/>
  <c r="U42" i="19"/>
  <c r="V42" i="19"/>
  <c r="W42" i="19"/>
  <c r="X42" i="19"/>
  <c r="S18" i="17"/>
  <c r="W18" i="17" s="1"/>
  <c r="G50" i="19"/>
  <c r="G49" i="19"/>
  <c r="F49" i="19"/>
  <c r="G48" i="19"/>
  <c r="G47" i="19"/>
  <c r="G46" i="19"/>
  <c r="G45" i="19"/>
  <c r="BT42" i="19"/>
  <c r="BS42" i="19"/>
  <c r="BR42" i="19"/>
  <c r="BQ42" i="19"/>
  <c r="BP42" i="19"/>
  <c r="BO42" i="19"/>
  <c r="BN42" i="19"/>
  <c r="BM42" i="19"/>
  <c r="BL42" i="19"/>
  <c r="BK42" i="19"/>
  <c r="BJ42" i="19"/>
  <c r="BI42" i="19"/>
  <c r="BH42" i="19"/>
  <c r="BG42" i="19"/>
  <c r="BF42" i="19"/>
  <c r="BE42" i="19"/>
  <c r="BD42" i="19"/>
  <c r="BC42" i="19"/>
  <c r="BB42" i="19"/>
  <c r="BA42" i="19"/>
  <c r="AZ42" i="19"/>
  <c r="AY42" i="19"/>
  <c r="AX42" i="19"/>
  <c r="AW42" i="19"/>
  <c r="AV42" i="19"/>
  <c r="AU42" i="19"/>
  <c r="AT42" i="19"/>
  <c r="AS42" i="19"/>
  <c r="AR42" i="19"/>
  <c r="AQ42" i="19"/>
  <c r="AP42" i="19"/>
  <c r="AO42" i="19"/>
  <c r="AN42" i="19"/>
  <c r="AM42" i="19"/>
  <c r="AL42" i="19"/>
  <c r="AK42" i="19"/>
  <c r="AJ42" i="19"/>
  <c r="AI42" i="19"/>
  <c r="AH42" i="19"/>
  <c r="AG42" i="19"/>
  <c r="AF42" i="19"/>
  <c r="AE42" i="19"/>
  <c r="AD42" i="19"/>
  <c r="AC42" i="19"/>
  <c r="AB42" i="19"/>
  <c r="AA42" i="19"/>
  <c r="Z42" i="19"/>
  <c r="Y42" i="19"/>
  <c r="T42" i="19"/>
  <c r="S42" i="19"/>
  <c r="R42" i="19"/>
  <c r="Q42" i="19"/>
  <c r="BX41" i="19"/>
  <c r="BW41" i="19"/>
  <c r="BV41" i="19"/>
  <c r="BU41" i="19"/>
  <c r="BY41" i="19" s="1"/>
  <c r="BX40" i="19"/>
  <c r="BW40" i="19"/>
  <c r="BV40" i="19"/>
  <c r="BU40" i="19"/>
  <c r="BX39" i="19"/>
  <c r="BW39" i="19"/>
  <c r="BV39" i="19"/>
  <c r="BU39" i="19"/>
  <c r="BY39" i="19" s="1"/>
  <c r="BX38" i="19"/>
  <c r="BW38" i="19"/>
  <c r="BV38" i="19"/>
  <c r="BU38" i="19"/>
  <c r="BX37" i="19"/>
  <c r="BW37" i="19"/>
  <c r="BV37" i="19"/>
  <c r="BU37" i="19"/>
  <c r="BX36" i="19"/>
  <c r="BW36" i="19"/>
  <c r="BV36" i="19"/>
  <c r="BU36" i="19"/>
  <c r="BY36" i="19" s="1"/>
  <c r="BX35" i="19"/>
  <c r="BW35" i="19"/>
  <c r="BV35" i="19"/>
  <c r="BU35" i="19"/>
  <c r="BX34" i="19"/>
  <c r="BW34" i="19"/>
  <c r="BV34" i="19"/>
  <c r="BU34" i="19"/>
  <c r="BY34" i="19" s="1"/>
  <c r="BX33" i="19"/>
  <c r="BW33" i="19"/>
  <c r="BV33" i="19"/>
  <c r="BU33" i="19"/>
  <c r="BX32" i="19"/>
  <c r="BW32" i="19"/>
  <c r="BV32" i="19"/>
  <c r="BU32" i="19"/>
  <c r="BY32" i="19" s="1"/>
  <c r="BX31" i="19"/>
  <c r="BW31" i="19"/>
  <c r="BV31" i="19"/>
  <c r="BU31" i="19"/>
  <c r="BX30" i="19"/>
  <c r="BW30" i="19"/>
  <c r="BV30" i="19"/>
  <c r="BU30" i="19"/>
  <c r="BX29" i="19"/>
  <c r="BW29" i="19"/>
  <c r="BV29" i="19"/>
  <c r="BU29" i="19"/>
  <c r="BY29" i="19" s="1"/>
  <c r="BX28" i="19"/>
  <c r="BW28" i="19"/>
  <c r="BV28" i="19"/>
  <c r="BU28" i="19"/>
  <c r="BY28" i="19" s="1"/>
  <c r="BX27" i="19"/>
  <c r="BW27" i="19"/>
  <c r="BV27" i="19"/>
  <c r="BU27" i="19"/>
  <c r="BY27" i="19" s="1"/>
  <c r="BX26" i="19"/>
  <c r="BW26" i="19"/>
  <c r="BV26" i="19"/>
  <c r="BU26" i="19"/>
  <c r="BX25" i="19"/>
  <c r="BW25" i="19"/>
  <c r="BV25" i="19"/>
  <c r="BU25" i="19"/>
  <c r="BY25" i="19" s="1"/>
  <c r="BX24" i="19"/>
  <c r="BW24" i="19"/>
  <c r="BV24" i="19"/>
  <c r="BU24" i="19"/>
  <c r="BX23" i="19"/>
  <c r="BW23" i="19"/>
  <c r="BV23" i="19"/>
  <c r="BU23" i="19"/>
  <c r="BX22" i="19"/>
  <c r="BW22" i="19"/>
  <c r="BV22" i="19"/>
  <c r="BU22" i="19"/>
  <c r="BY22" i="19" s="1"/>
  <c r="BX21" i="19"/>
  <c r="BW21" i="19"/>
  <c r="BV21" i="19"/>
  <c r="BU21" i="19"/>
  <c r="BX20" i="19"/>
  <c r="BW20" i="19"/>
  <c r="BV20" i="19"/>
  <c r="BU20" i="19"/>
  <c r="BY20" i="19" s="1"/>
  <c r="BX19" i="19"/>
  <c r="BW19" i="19"/>
  <c r="BV19" i="19"/>
  <c r="BU19" i="19"/>
  <c r="BX18" i="19"/>
  <c r="BW18" i="19"/>
  <c r="BV18" i="19"/>
  <c r="BU18" i="19"/>
  <c r="BX17" i="19"/>
  <c r="BW17" i="19"/>
  <c r="BV17" i="19"/>
  <c r="BU17" i="19"/>
  <c r="BX16" i="19"/>
  <c r="BW16" i="19"/>
  <c r="BV16" i="19"/>
  <c r="BU16" i="19"/>
  <c r="BX15" i="19"/>
  <c r="BW15" i="19"/>
  <c r="BV15" i="19"/>
  <c r="BU15" i="19"/>
  <c r="BY15" i="19" s="1"/>
  <c r="BX14" i="19"/>
  <c r="BW14" i="19"/>
  <c r="BV14" i="19"/>
  <c r="BU14" i="19"/>
  <c r="BY14" i="19" s="1"/>
  <c r="BX13" i="19"/>
  <c r="BW13" i="19"/>
  <c r="BV13" i="19"/>
  <c r="BU13" i="19"/>
  <c r="BY13" i="19" s="1"/>
  <c r="BX12" i="19"/>
  <c r="BW12" i="19"/>
  <c r="BV12" i="19"/>
  <c r="BU12" i="19"/>
  <c r="BX11" i="19"/>
  <c r="BW11" i="19"/>
  <c r="BV11" i="19"/>
  <c r="BU11" i="19"/>
  <c r="BX10" i="19"/>
  <c r="BW10" i="19"/>
  <c r="BV10" i="19"/>
  <c r="BU10" i="19"/>
  <c r="BX9" i="19"/>
  <c r="BW9" i="19"/>
  <c r="BV9" i="19"/>
  <c r="BU9" i="19"/>
  <c r="BX8" i="19"/>
  <c r="F50" i="19" s="1"/>
  <c r="H50" i="19" s="1"/>
  <c r="BW8" i="19"/>
  <c r="BV8" i="19"/>
  <c r="BU8" i="19"/>
  <c r="BX7" i="19"/>
  <c r="BW7" i="19"/>
  <c r="BV7" i="19"/>
  <c r="BU7" i="19"/>
  <c r="BY7" i="19" s="1"/>
  <c r="I20" i="17"/>
  <c r="BY18" i="19" l="1"/>
  <c r="BY19" i="19"/>
  <c r="BY26" i="19"/>
  <c r="BY33" i="19"/>
  <c r="BY40" i="19"/>
  <c r="BY21" i="19"/>
  <c r="CB21" i="19" s="1"/>
  <c r="A21" i="19" s="1"/>
  <c r="BY16" i="19"/>
  <c r="CB16" i="19" s="1"/>
  <c r="A16" i="19" s="1"/>
  <c r="BY23" i="19"/>
  <c r="BY30" i="19"/>
  <c r="CB30" i="19" s="1"/>
  <c r="A30" i="19" s="1"/>
  <c r="BY37" i="19"/>
  <c r="CB37" i="19" s="1"/>
  <c r="A37" i="19" s="1"/>
  <c r="BY24" i="19"/>
  <c r="CB24" i="19" s="1"/>
  <c r="A24" i="19" s="1"/>
  <c r="BY31" i="19"/>
  <c r="CB31" i="19" s="1"/>
  <c r="A31" i="19" s="1"/>
  <c r="BY17" i="19"/>
  <c r="CB17" i="19" s="1"/>
  <c r="A17" i="19" s="1"/>
  <c r="BY38" i="19"/>
  <c r="BY35" i="19"/>
  <c r="CA9" i="19"/>
  <c r="CA10" i="19"/>
  <c r="H49" i="19"/>
  <c r="CB14" i="19"/>
  <c r="CB18" i="19"/>
  <c r="CB22" i="19"/>
  <c r="CB26" i="19"/>
  <c r="A26" i="19" s="1"/>
  <c r="CB34" i="19"/>
  <c r="A34" i="19" s="1"/>
  <c r="CB38" i="19"/>
  <c r="A38" i="19" s="1"/>
  <c r="CB15" i="19"/>
  <c r="A15" i="19" s="1"/>
  <c r="CB19" i="19"/>
  <c r="A19" i="19" s="1"/>
  <c r="CB23" i="19"/>
  <c r="A23" i="19" s="1"/>
  <c r="CB27" i="19"/>
  <c r="A27" i="19" s="1"/>
  <c r="CB35" i="19"/>
  <c r="A35" i="19" s="1"/>
  <c r="CB39" i="19"/>
  <c r="CB20" i="19"/>
  <c r="CB28" i="19"/>
  <c r="A28" i="19" s="1"/>
  <c r="CB32" i="19"/>
  <c r="A32" i="19" s="1"/>
  <c r="CB36" i="19"/>
  <c r="A36" i="19" s="1"/>
  <c r="CB40" i="19"/>
  <c r="A22" i="19"/>
  <c r="CB13" i="19"/>
  <c r="A13" i="19" s="1"/>
  <c r="CB25" i="19"/>
  <c r="A25" i="19" s="1"/>
  <c r="CB29" i="19"/>
  <c r="A29" i="19" s="1"/>
  <c r="CB33" i="19"/>
  <c r="A33" i="19" s="1"/>
  <c r="CB41" i="19"/>
  <c r="A14" i="19"/>
  <c r="A18" i="19"/>
  <c r="A20" i="19"/>
  <c r="BY8" i="19"/>
  <c r="CA8" i="19"/>
  <c r="BY9" i="19"/>
  <c r="CB9" i="19" s="1"/>
  <c r="A9" i="19" s="1"/>
  <c r="BW42" i="19"/>
  <c r="F47" i="19" s="1"/>
  <c r="H47" i="19" s="1"/>
  <c r="BU42" i="19"/>
  <c r="F45" i="19" s="1"/>
  <c r="H45" i="19" s="1"/>
  <c r="BV42" i="19"/>
  <c r="F46" i="19" s="1"/>
  <c r="H46" i="19" s="1"/>
  <c r="U3" i="19"/>
  <c r="U4" i="19" s="1"/>
  <c r="BY10" i="19"/>
  <c r="CB10" i="19" s="1"/>
  <c r="A10" i="19" s="1"/>
  <c r="BY11" i="19"/>
  <c r="CB11" i="19" s="1"/>
  <c r="A11" i="19" s="1"/>
  <c r="BY12" i="19"/>
  <c r="CB12" i="19" s="1"/>
  <c r="A12" i="19" s="1"/>
  <c r="A39" i="19"/>
  <c r="A40" i="19"/>
  <c r="A41" i="19"/>
  <c r="F48" i="19"/>
  <c r="H48" i="19" s="1"/>
  <c r="BX42" i="19"/>
  <c r="CB8" i="19" l="1"/>
  <c r="A8" i="19" s="1"/>
  <c r="CA42" i="19"/>
  <c r="BY42" i="19"/>
  <c r="CB7" i="19"/>
  <c r="H51" i="19"/>
  <c r="F51" i="19"/>
  <c r="Y3" i="19"/>
  <c r="Y4" i="19" s="1"/>
  <c r="AC3" i="19" l="1"/>
  <c r="AC4" i="19" s="1"/>
  <c r="CB42" i="19"/>
  <c r="A7" i="19"/>
  <c r="AG3" i="19" l="1"/>
  <c r="AG4" i="19" s="1"/>
  <c r="AK3" i="19" l="1"/>
  <c r="AK4" i="19" s="1"/>
  <c r="AO3" i="19" l="1"/>
  <c r="AO4" i="19" s="1"/>
  <c r="AS3" i="19" l="1"/>
  <c r="AS4" i="19" s="1"/>
  <c r="AW3" i="19" l="1"/>
  <c r="AW4" i="19" s="1"/>
  <c r="BA3" i="19" l="1"/>
  <c r="BA4" i="19" s="1"/>
  <c r="BE3" i="19" l="1"/>
  <c r="BE4" i="19" s="1"/>
  <c r="BI3" i="19" l="1"/>
  <c r="BI4" i="19" s="1"/>
  <c r="BM3" i="19" l="1"/>
  <c r="BM4" i="19" s="1"/>
  <c r="BQ3" i="19" l="1"/>
  <c r="BQ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河井 陽子</author>
  </authors>
  <commentList>
    <comment ref="B17" authorId="0" shapeId="0" xr:uid="{83538D50-2AB8-42FD-868D-D3ED2C8F2D57}">
      <text>
        <r>
          <rPr>
            <b/>
            <sz val="9"/>
            <color rgb="FF000000"/>
            <rFont val="ＭＳ Ｐゴシック"/>
            <family val="2"/>
            <charset val="128"/>
          </rPr>
          <t>Valid for a fiscal year</t>
        </r>
      </text>
    </comment>
  </commentList>
</comments>
</file>

<file path=xl/sharedStrings.xml><?xml version="1.0" encoding="utf-8"?>
<sst xmlns="http://schemas.openxmlformats.org/spreadsheetml/2006/main" count="627" uniqueCount="245">
  <si>
    <t>受入担当教員名</t>
    <phoneticPr fontId="1"/>
  </si>
  <si>
    <t>所属機関</t>
    <rPh sb="0" eb="2">
      <t>ショゾク</t>
    </rPh>
    <rPh sb="2" eb="4">
      <t>キカン</t>
    </rPh>
    <phoneticPr fontId="1"/>
  </si>
  <si>
    <t>目的種別</t>
    <rPh sb="0" eb="2">
      <t>モクテキ</t>
    </rPh>
    <rPh sb="2" eb="4">
      <t>シュベツ</t>
    </rPh>
    <phoneticPr fontId="1"/>
  </si>
  <si>
    <t>未済</t>
    <rPh sb="0" eb="1">
      <t>ミ</t>
    </rPh>
    <rPh sb="1" eb="2">
      <t>スミ</t>
    </rPh>
    <phoneticPr fontId="1"/>
  </si>
  <si>
    <t>要不要</t>
    <rPh sb="0" eb="1">
      <t>ヨウ</t>
    </rPh>
    <rPh sb="1" eb="3">
      <t>フヨウ</t>
    </rPh>
    <phoneticPr fontId="1"/>
  </si>
  <si>
    <t>するしない</t>
    <phoneticPr fontId="1"/>
  </si>
  <si>
    <t>はいいいえ</t>
    <phoneticPr fontId="1"/>
  </si>
  <si>
    <t>採集方法</t>
    <rPh sb="0" eb="2">
      <t>サイシュウ</t>
    </rPh>
    <rPh sb="2" eb="4">
      <t>ホウホウ</t>
    </rPh>
    <phoneticPr fontId="1"/>
  </si>
  <si>
    <t>来所方法</t>
    <rPh sb="0" eb="1">
      <t>ライ</t>
    </rPh>
    <rPh sb="1" eb="2">
      <t>ショ</t>
    </rPh>
    <rPh sb="2" eb="4">
      <t>ホウホウ</t>
    </rPh>
    <phoneticPr fontId="1"/>
  </si>
  <si>
    <t>利用場所</t>
    <rPh sb="0" eb="2">
      <t>リヨウ</t>
    </rPh>
    <rPh sb="2" eb="4">
      <t>バショ</t>
    </rPh>
    <phoneticPr fontId="1"/>
  </si>
  <si>
    <t>使用希望の部屋</t>
    <phoneticPr fontId="1"/>
  </si>
  <si>
    <t>性別</t>
    <rPh sb="0" eb="2">
      <t>セイベツ</t>
    </rPh>
    <phoneticPr fontId="1"/>
  </si>
  <si>
    <t>笹倉</t>
    <phoneticPr fontId="1"/>
  </si>
  <si>
    <t>学内</t>
    <rPh sb="0" eb="2">
      <t>ガクナイ</t>
    </rPh>
    <phoneticPr fontId="1"/>
  </si>
  <si>
    <t>教員</t>
    <rPh sb="0" eb="2">
      <t>キョウイン</t>
    </rPh>
    <phoneticPr fontId="1"/>
  </si>
  <si>
    <t>実習</t>
    <rPh sb="0" eb="2">
      <t>ジッシュウ</t>
    </rPh>
    <phoneticPr fontId="1"/>
  </si>
  <si>
    <t>未</t>
    <rPh sb="0" eb="1">
      <t>ミ</t>
    </rPh>
    <phoneticPr fontId="1"/>
  </si>
  <si>
    <t>要</t>
    <rPh sb="0" eb="1">
      <t>ヨウ</t>
    </rPh>
    <phoneticPr fontId="1"/>
  </si>
  <si>
    <t>する</t>
    <phoneticPr fontId="1"/>
  </si>
  <si>
    <t>はい</t>
    <phoneticPr fontId="1"/>
  </si>
  <si>
    <t>徒手</t>
    <rPh sb="0" eb="2">
      <t>１０</t>
    </rPh>
    <phoneticPr fontId="1"/>
  </si>
  <si>
    <t>車</t>
    <rPh sb="0" eb="1">
      <t>クルマ</t>
    </rPh>
    <phoneticPr fontId="1"/>
  </si>
  <si>
    <t>下田臨海実験センター</t>
    <rPh sb="0" eb="6">
      <t>シモダリンカイジッケン</t>
    </rPh>
    <phoneticPr fontId="1"/>
  </si>
  <si>
    <t>第１研究棟</t>
    <phoneticPr fontId="1"/>
  </si>
  <si>
    <t>男</t>
    <rPh sb="0" eb="1">
      <t>オトコ</t>
    </rPh>
    <phoneticPr fontId="1"/>
  </si>
  <si>
    <t>稲葉</t>
    <phoneticPr fontId="1"/>
  </si>
  <si>
    <t>国立大学</t>
    <rPh sb="0" eb="2">
      <t>コクリツ</t>
    </rPh>
    <rPh sb="2" eb="4">
      <t>ダイガク</t>
    </rPh>
    <phoneticPr fontId="1"/>
  </si>
  <si>
    <t>研究員</t>
    <rPh sb="0" eb="2">
      <t>ケンキュウ</t>
    </rPh>
    <rPh sb="2" eb="3">
      <t>イン</t>
    </rPh>
    <phoneticPr fontId="1"/>
  </si>
  <si>
    <t>研究</t>
    <rPh sb="0" eb="2">
      <t>ケンキュウ</t>
    </rPh>
    <phoneticPr fontId="1"/>
  </si>
  <si>
    <t>済</t>
    <rPh sb="0" eb="1">
      <t>スミ</t>
    </rPh>
    <phoneticPr fontId="1"/>
  </si>
  <si>
    <t>不要</t>
    <rPh sb="0" eb="2">
      <t>フヨウ</t>
    </rPh>
    <phoneticPr fontId="1"/>
  </si>
  <si>
    <t>しない</t>
    <phoneticPr fontId="1"/>
  </si>
  <si>
    <t>いいえ</t>
    <phoneticPr fontId="1"/>
  </si>
  <si>
    <t>素潜り</t>
    <phoneticPr fontId="1"/>
  </si>
  <si>
    <t>公共交通機関</t>
    <rPh sb="0" eb="2">
      <t>コウキョウ</t>
    </rPh>
    <rPh sb="2" eb="4">
      <t>コウツウ</t>
    </rPh>
    <rPh sb="4" eb="6">
      <t>キカン</t>
    </rPh>
    <phoneticPr fontId="1"/>
  </si>
  <si>
    <t>式根島ステーション</t>
    <rPh sb="0" eb="3">
      <t>シキネジマ</t>
    </rPh>
    <phoneticPr fontId="1"/>
  </si>
  <si>
    <t>第２研究棟</t>
    <phoneticPr fontId="1"/>
  </si>
  <si>
    <t>女</t>
    <rPh sb="0" eb="1">
      <t>オンナ</t>
    </rPh>
    <phoneticPr fontId="1"/>
  </si>
  <si>
    <t>公立大学</t>
    <rPh sb="0" eb="2">
      <t>コウリツ</t>
    </rPh>
    <rPh sb="2" eb="4">
      <t>ダイガク</t>
    </rPh>
    <phoneticPr fontId="1"/>
  </si>
  <si>
    <t>大学院生</t>
    <rPh sb="0" eb="3">
      <t>ダイガクイン</t>
    </rPh>
    <rPh sb="3" eb="4">
      <t>セイ</t>
    </rPh>
    <phoneticPr fontId="1"/>
  </si>
  <si>
    <t>授業</t>
    <rPh sb="0" eb="2">
      <t>ジュギョウ</t>
    </rPh>
    <phoneticPr fontId="1"/>
  </si>
  <si>
    <t>選択</t>
    <phoneticPr fontId="1"/>
  </si>
  <si>
    <t>スキューバ</t>
    <phoneticPr fontId="1"/>
  </si>
  <si>
    <t>その他</t>
    <rPh sb="2" eb="3">
      <t>タ</t>
    </rPh>
    <phoneticPr fontId="1"/>
  </si>
  <si>
    <t>下田臨海実験センター・式根島ステーション</t>
    <rPh sb="0" eb="6">
      <t>シモダリンカイジッケン</t>
    </rPh>
    <rPh sb="11" eb="14">
      <t>シキネジマ</t>
    </rPh>
    <phoneticPr fontId="1"/>
  </si>
  <si>
    <t>第３研究棟</t>
    <phoneticPr fontId="1"/>
  </si>
  <si>
    <t>選択</t>
    <rPh sb="0" eb="2">
      <t>センタク</t>
    </rPh>
    <phoneticPr fontId="1"/>
  </si>
  <si>
    <t>私立大学</t>
    <rPh sb="0" eb="2">
      <t>シリツ</t>
    </rPh>
    <rPh sb="2" eb="4">
      <t>ダイガク</t>
    </rPh>
    <phoneticPr fontId="1"/>
  </si>
  <si>
    <t>施設見学</t>
    <rPh sb="0" eb="2">
      <t>シセツ</t>
    </rPh>
    <rPh sb="2" eb="4">
      <t>ケンガク</t>
    </rPh>
    <phoneticPr fontId="1"/>
  </si>
  <si>
    <t>リストから選択</t>
    <phoneticPr fontId="1"/>
  </si>
  <si>
    <t>大実習室</t>
    <phoneticPr fontId="1"/>
  </si>
  <si>
    <t>大学共同利用機関</t>
    <rPh sb="0" eb="2">
      <t>ダイガク</t>
    </rPh>
    <rPh sb="2" eb="4">
      <t>キョウドウ</t>
    </rPh>
    <rPh sb="4" eb="6">
      <t>リヨウ</t>
    </rPh>
    <rPh sb="6" eb="8">
      <t>キカン</t>
    </rPh>
    <phoneticPr fontId="1"/>
  </si>
  <si>
    <t>第１研究棟　演習室</t>
    <phoneticPr fontId="1"/>
  </si>
  <si>
    <t>Ben Harvey</t>
    <phoneticPr fontId="1"/>
  </si>
  <si>
    <t>独立行政法人等公的研究機関</t>
    <rPh sb="0" eb="2">
      <t>ドクリツ</t>
    </rPh>
    <rPh sb="2" eb="4">
      <t>ギョウセイ</t>
    </rPh>
    <rPh sb="4" eb="6">
      <t>ホウジン</t>
    </rPh>
    <rPh sb="6" eb="7">
      <t>トウ</t>
    </rPh>
    <rPh sb="7" eb="9">
      <t>コウテキ</t>
    </rPh>
    <rPh sb="9" eb="11">
      <t>ケンキュウ</t>
    </rPh>
    <rPh sb="11" eb="13">
      <t>キカン</t>
    </rPh>
    <phoneticPr fontId="1"/>
  </si>
  <si>
    <t>第２研究棟　講義実習室</t>
    <phoneticPr fontId="1"/>
  </si>
  <si>
    <t>民間研究機関</t>
    <rPh sb="0" eb="2">
      <t>ミンカン</t>
    </rPh>
    <rPh sb="2" eb="4">
      <t>ケンキュウ</t>
    </rPh>
    <rPh sb="4" eb="6">
      <t>キカン</t>
    </rPh>
    <phoneticPr fontId="1"/>
  </si>
  <si>
    <t>第３研究棟　セミナー室</t>
    <phoneticPr fontId="1"/>
  </si>
  <si>
    <t>谷口</t>
    <phoneticPr fontId="1"/>
  </si>
  <si>
    <t>外国研究機関</t>
    <rPh sb="0" eb="2">
      <t>ガイコク</t>
    </rPh>
    <rPh sb="2" eb="4">
      <t>ケンキュウ</t>
    </rPh>
    <rPh sb="4" eb="6">
      <t>キカン</t>
    </rPh>
    <phoneticPr fontId="1"/>
  </si>
  <si>
    <t>式根島ステーション</t>
    <phoneticPr fontId="1"/>
  </si>
  <si>
    <t>中野</t>
    <phoneticPr fontId="1"/>
  </si>
  <si>
    <t>その他</t>
    <phoneticPr fontId="1"/>
  </si>
  <si>
    <t>事務室にて入力</t>
    <rPh sb="0" eb="2">
      <t>ニュウリョk</t>
    </rPh>
    <phoneticPr fontId="1"/>
  </si>
  <si>
    <t>リストから選択</t>
  </si>
  <si>
    <t>食事単価</t>
    <rPh sb="0" eb="2">
      <t>ショクジ</t>
    </rPh>
    <rPh sb="2" eb="4">
      <t>タンカ</t>
    </rPh>
    <phoneticPr fontId="1"/>
  </si>
  <si>
    <t>朝食</t>
    <rPh sb="0" eb="2">
      <t>チョウショク</t>
    </rPh>
    <phoneticPr fontId="1"/>
  </si>
  <si>
    <t>昼食</t>
    <rPh sb="0" eb="2">
      <t>チュウショク</t>
    </rPh>
    <phoneticPr fontId="1"/>
  </si>
  <si>
    <t>夕食</t>
    <rPh sb="0" eb="2">
      <t>ユウショク</t>
    </rPh>
    <phoneticPr fontId="1"/>
  </si>
  <si>
    <t>宿泊単価</t>
    <rPh sb="0" eb="2">
      <t>シュクハク</t>
    </rPh>
    <rPh sb="2" eb="4">
      <t>タンカ</t>
    </rPh>
    <phoneticPr fontId="1"/>
  </si>
  <si>
    <t>一般</t>
    <rPh sb="0" eb="2">
      <t>イッパン</t>
    </rPh>
    <phoneticPr fontId="1"/>
  </si>
  <si>
    <t>長期学生</t>
    <rPh sb="0" eb="2">
      <t>チョウキ</t>
    </rPh>
    <rPh sb="2" eb="4">
      <t>ガクセイ</t>
    </rPh>
    <phoneticPr fontId="1"/>
  </si>
  <si>
    <t>式根島ST</t>
    <rPh sb="0" eb="3">
      <t>シキネジマ</t>
    </rPh>
    <phoneticPr fontId="1"/>
  </si>
  <si>
    <t>リストから選択</t>
    <rPh sb="5" eb="7">
      <t>センタク</t>
    </rPh>
    <phoneticPr fontId="1"/>
  </si>
  <si>
    <t>No.</t>
    <phoneticPr fontId="1"/>
  </si>
  <si>
    <t>E-mail</t>
    <phoneticPr fontId="1"/>
  </si>
  <si>
    <t>E-mail</t>
    <phoneticPr fontId="2"/>
  </si>
  <si>
    <t>別紙　１</t>
    <rPh sb="0" eb="2">
      <t>ベッシ</t>
    </rPh>
    <phoneticPr fontId="1"/>
  </si>
  <si>
    <t>食物
アレルギー</t>
    <rPh sb="0" eb="2">
      <t>ノ</t>
    </rPh>
    <phoneticPr fontId="1"/>
  </si>
  <si>
    <t>食事に関する注意事項</t>
    <phoneticPr fontId="1"/>
  </si>
  <si>
    <t>〜</t>
    <phoneticPr fontId="1"/>
  </si>
  <si>
    <t>部屋番号</t>
    <rPh sb="0" eb="2">
      <t>ヘヤ</t>
    </rPh>
    <phoneticPr fontId="1"/>
  </si>
  <si>
    <t>ルーター</t>
    <phoneticPr fontId="1"/>
  </si>
  <si>
    <t>なし</t>
  </si>
  <si>
    <t>職名</t>
    <rPh sb="0" eb="2">
      <t>ショクメイ</t>
    </rPh>
    <phoneticPr fontId="1"/>
  </si>
  <si>
    <t>学部生</t>
    <rPh sb="0" eb="3">
      <t>ガクセイ</t>
    </rPh>
    <phoneticPr fontId="1"/>
  </si>
  <si>
    <t>職名（指導教員）</t>
    <rPh sb="0" eb="2">
      <t>ショクメイ</t>
    </rPh>
    <rPh sb="3" eb="5">
      <t>シドウ</t>
    </rPh>
    <rPh sb="5" eb="7">
      <t>キョウイn</t>
    </rPh>
    <phoneticPr fontId="1"/>
  </si>
  <si>
    <t>To the director of the Shimoda Marine Research Center</t>
  </si>
  <si>
    <t>University of Tsukuba</t>
  </si>
  <si>
    <t>Research topic</t>
  </si>
  <si>
    <t>Period of use</t>
  </si>
  <si>
    <t>Commitment</t>
  </si>
  <si>
    <t>I accept the contents of the above pledge.</t>
  </si>
  <si>
    <t>Date</t>
  </si>
  <si>
    <t>Sasakura Yasunori</t>
  </si>
  <si>
    <t>Inaba Kazuo</t>
  </si>
  <si>
    <t>Shunsuke Yaguchi</t>
  </si>
  <si>
    <t>Select from list</t>
  </si>
  <si>
    <t>National University</t>
  </si>
  <si>
    <t>Public University</t>
  </si>
  <si>
    <t>Private University</t>
  </si>
  <si>
    <t>University Joint Usage Institute</t>
  </si>
  <si>
    <t>Research and Development Institutes</t>
  </si>
  <si>
    <t>Private Research Institutes</t>
  </si>
  <si>
    <t>Foreign Reseearch Institute</t>
  </si>
  <si>
    <t>Researcher</t>
  </si>
  <si>
    <t>Graduate Student</t>
  </si>
  <si>
    <t>Undergraduate Student</t>
  </si>
  <si>
    <t>Field Course</t>
  </si>
  <si>
    <t>Research</t>
  </si>
  <si>
    <t>Class</t>
  </si>
  <si>
    <t>Visit of Facility</t>
  </si>
  <si>
    <t>no</t>
  </si>
  <si>
    <t>yes</t>
  </si>
  <si>
    <t>SCUBA</t>
  </si>
  <si>
    <t>Public transport</t>
  </si>
  <si>
    <t>Shimoda Marine Research Center</t>
  </si>
  <si>
    <t>Shikine Station</t>
  </si>
  <si>
    <t>Shimoda Marine Research Center・Shikine Station</t>
  </si>
  <si>
    <t>Safety Agreement (Diving)</t>
  </si>
  <si>
    <t xml:space="preserve">During the research and research activities carried out using diving work conducted at your center for the research listed below, I agree to comply with the relevant laws and regulations, as well as the Shimoda Marine Research Center diving work regulations. I confirm that I will work with due consideration to ensure the health and safety of involved parties, as well as the considerate use of the equipment. I agree that the Shimoda Marine Research Center bears no responsibility for any accidents that may occur during the listed research activities. </t>
  </si>
  <si>
    <t>Faculty Member</t>
  </si>
  <si>
    <t>Bldg 1</t>
  </si>
  <si>
    <t>Bldg 2</t>
  </si>
  <si>
    <t>Bldg 3</t>
  </si>
  <si>
    <t>Facility</t>
  </si>
  <si>
    <t>Host</t>
  </si>
  <si>
    <t>Phone Number</t>
  </si>
  <si>
    <t>Name/Position</t>
  </si>
  <si>
    <t>Furigana</t>
  </si>
  <si>
    <t>Affiliation Address</t>
  </si>
  <si>
    <t>Affiliation</t>
  </si>
  <si>
    <t>Supervisor Affiliation (for students)</t>
  </si>
  <si>
    <t>Male</t>
  </si>
  <si>
    <t>Female</t>
  </si>
  <si>
    <t>total</t>
  </si>
  <si>
    <t>Use of laboratory and equipment</t>
  </si>
  <si>
    <t>Equipment</t>
  </si>
  <si>
    <t>Laboratory</t>
  </si>
  <si>
    <t>If sampling, field survey, diving or use of the research vessel is reuired</t>
  </si>
  <si>
    <t>Survey
Sampling</t>
  </si>
  <si>
    <t>Dates</t>
  </si>
  <si>
    <t>Location</t>
  </si>
  <si>
    <t>Details of the survey or sampling</t>
  </si>
  <si>
    <t>Use of Network</t>
  </si>
  <si>
    <t>Mode of Transport</t>
  </si>
  <si>
    <t>Period of intended visit</t>
  </si>
  <si>
    <t>Number of People</t>
  </si>
  <si>
    <t xml:space="preserve">if accomodation and/or meals are required, please fill in the "Application details" form. </t>
  </si>
  <si>
    <t>From</t>
  </si>
  <si>
    <t>Total</t>
  </si>
  <si>
    <t>Days</t>
  </si>
  <si>
    <t>Nights</t>
  </si>
  <si>
    <t>Accomodation
Meals?</t>
  </si>
  <si>
    <t>Have you contacted</t>
  </si>
  <si>
    <t>Technicians</t>
  </si>
  <si>
    <t>Have you read and agree with center rules for</t>
  </si>
  <si>
    <t>Sampling or Survey</t>
  </si>
  <si>
    <t>Boat Usage</t>
  </si>
  <si>
    <t>Request for organism sampling</t>
  </si>
  <si>
    <t>Investigator(s)</t>
  </si>
  <si>
    <t>Other</t>
  </si>
  <si>
    <t>No Tools</t>
  </si>
  <si>
    <t>Skin Diving</t>
  </si>
  <si>
    <t>Have you read and agree with rules for SCUBA diving</t>
  </si>
  <si>
    <t>Students and faculty members of the University of Tsukuba can access the network using their UTID and use the UTLAN. Eduroam is availble for general use. If you cannot access either, please ask the administration staff of the center.</t>
  </si>
  <si>
    <t>To the director of the Shimoda Marine Research Center, University of Tsukuba</t>
  </si>
  <si>
    <t xml:space="preserve">In addition, we have read and will comply with the center usage rules and regulations. </t>
  </si>
  <si>
    <t>Private Vehicle</t>
  </si>
  <si>
    <t>Details of Use of the Facilities at the Shimoda Marine Research Center</t>
  </si>
  <si>
    <t>※Shared rooms may be attributed depending on the room vacancy. Please contact the administration staff should you have any special requests.</t>
  </si>
  <si>
    <t>Name</t>
  </si>
  <si>
    <t>Gender</t>
  </si>
  <si>
    <t>Preferred not to say</t>
  </si>
  <si>
    <t>General</t>
  </si>
  <si>
    <t>For Administration use</t>
  </si>
  <si>
    <t>lunch</t>
  </si>
  <si>
    <t>dinner</t>
  </si>
  <si>
    <t>stay</t>
  </si>
  <si>
    <t>breakf.</t>
  </si>
  <si>
    <t>ex）　Tsukuba Taro</t>
  </si>
  <si>
    <t>ex) University of Tsukuba</t>
  </si>
  <si>
    <t>Affiliation Category</t>
  </si>
  <si>
    <t>Position</t>
  </si>
  <si>
    <t>Number</t>
  </si>
  <si>
    <t>Period</t>
  </si>
  <si>
    <t>breakf.</t>
    <phoneticPr fontId="1"/>
  </si>
  <si>
    <t>lunch</t>
    <phoneticPr fontId="1"/>
  </si>
  <si>
    <t>dinner</t>
    <phoneticPr fontId="1"/>
  </si>
  <si>
    <t>stay</t>
    <phoneticPr fontId="1"/>
  </si>
  <si>
    <t>TOTAL</t>
    <phoneticPr fontId="1"/>
  </si>
  <si>
    <t>Accommodation (Unit Price)</t>
    <phoneticPr fontId="1"/>
  </si>
  <si>
    <t>Accommodation</t>
    <phoneticPr fontId="1"/>
  </si>
  <si>
    <t>Accommodation
(Amount)</t>
    <phoneticPr fontId="1"/>
  </si>
  <si>
    <t>Usage Category</t>
    <phoneticPr fontId="1"/>
  </si>
  <si>
    <t>Quantity</t>
    <phoneticPr fontId="1"/>
  </si>
  <si>
    <t>Unit</t>
    <phoneticPr fontId="1"/>
  </si>
  <si>
    <t>Amount</t>
    <phoneticPr fontId="1"/>
  </si>
  <si>
    <t>Description</t>
    <phoneticPr fontId="1"/>
  </si>
  <si>
    <t>Long term student</t>
    <phoneticPr fontId="1"/>
  </si>
  <si>
    <t>General</t>
    <phoneticPr fontId="1"/>
  </si>
  <si>
    <t>Shikine Station</t>
    <phoneticPr fontId="1"/>
  </si>
  <si>
    <t>Breakf.</t>
    <phoneticPr fontId="1"/>
  </si>
  <si>
    <t>Lunch</t>
    <phoneticPr fontId="1"/>
  </si>
  <si>
    <t>Dinner</t>
    <phoneticPr fontId="1"/>
  </si>
  <si>
    <t>Yen</t>
  </si>
  <si>
    <t>Yen</t>
    <phoneticPr fontId="1"/>
  </si>
  <si>
    <t>Meal</t>
    <phoneticPr fontId="1"/>
  </si>
  <si>
    <t>Select from list</t>
    <phoneticPr fontId="1"/>
  </si>
  <si>
    <t>Meals and Stays Details</t>
    <phoneticPr fontId="1"/>
  </si>
  <si>
    <t>Meals and accommodation</t>
    <phoneticPr fontId="1"/>
  </si>
  <si>
    <t>Meal
(Amount)</t>
    <phoneticPr fontId="1"/>
  </si>
  <si>
    <t>Details
 of research</t>
    <phoneticPr fontId="1"/>
  </si>
  <si>
    <r>
      <rPr>
        <sz val="12"/>
        <color theme="1"/>
        <rFont val="ＭＳ 明朝"/>
        <family val="1"/>
        <charset val="128"/>
      </rPr>
      <t>　</t>
    </r>
    <r>
      <rPr>
        <sz val="12"/>
        <color theme="1"/>
        <rFont val="Times New Roman"/>
        <family val="1"/>
      </rPr>
      <t>As per the information below, I apply for use of the facilities at the Shimoda Marine Research Center, University of Tsukuba.</t>
    </r>
  </si>
  <si>
    <r>
      <t>Contact the technicians by mail (tec@shimoda.tsukuba.ac.jp) or phone</t>
    </r>
    <r>
      <rPr>
        <b/>
        <sz val="12"/>
        <color theme="1"/>
        <rFont val="ＭＳ 明朝"/>
        <family val="1"/>
        <charset val="128"/>
      </rPr>
      <t>（</t>
    </r>
    <r>
      <rPr>
        <b/>
        <sz val="12"/>
        <color theme="1"/>
        <rFont val="Times New Roman"/>
        <family val="1"/>
      </rPr>
      <t>+81-558-22-1317</t>
    </r>
    <r>
      <rPr>
        <b/>
        <sz val="12"/>
        <color theme="1"/>
        <rFont val="ＭＳ 明朝"/>
        <family val="1"/>
        <charset val="128"/>
      </rPr>
      <t>）</t>
    </r>
  </si>
  <si>
    <t>Vehicle Number Plate 
(if relevant)</t>
    <phoneticPr fontId="1"/>
  </si>
  <si>
    <r>
      <rPr>
        <sz val="11"/>
        <rFont val="ＭＳ Ｐ明朝"/>
        <family val="1"/>
        <charset val="128"/>
      </rPr>
      <t>（</t>
    </r>
    <r>
      <rPr>
        <sz val="11"/>
        <rFont val="Times New Roman"/>
        <family val="1"/>
      </rPr>
      <t>Signee</t>
    </r>
    <r>
      <rPr>
        <sz val="11"/>
        <rFont val="ＭＳ Ｐ明朝"/>
        <family val="1"/>
        <charset val="128"/>
      </rPr>
      <t>）</t>
    </r>
  </si>
  <si>
    <r>
      <t>Affiliation</t>
    </r>
    <r>
      <rPr>
        <sz val="11"/>
        <rFont val="ＭＳ Ｐ明朝"/>
        <family val="1"/>
        <charset val="128"/>
      </rPr>
      <t>　：</t>
    </r>
  </si>
  <si>
    <r>
      <t>Address</t>
    </r>
    <r>
      <rPr>
        <sz val="11"/>
        <rFont val="ＭＳ Ｐ明朝"/>
        <family val="1"/>
        <charset val="128"/>
      </rPr>
      <t>　：</t>
    </r>
  </si>
  <si>
    <r>
      <t>Name</t>
    </r>
    <r>
      <rPr>
        <sz val="11"/>
        <rFont val="ＭＳ Ｐ明朝"/>
        <family val="1"/>
        <charset val="128"/>
      </rPr>
      <t>　：　</t>
    </r>
  </si>
  <si>
    <r>
      <t>Blood Type</t>
    </r>
    <r>
      <rPr>
        <sz val="11"/>
        <rFont val="ＭＳ Ｐ明朝"/>
        <family val="1"/>
        <charset val="128"/>
      </rPr>
      <t>：</t>
    </r>
  </si>
  <si>
    <r>
      <rPr>
        <sz val="11"/>
        <rFont val="ＭＳ Ｐ明朝"/>
        <family val="1"/>
        <charset val="128"/>
      </rPr>
      <t>（</t>
    </r>
    <r>
      <rPr>
        <sz val="11"/>
        <rFont val="Times New Roman"/>
        <family val="1"/>
      </rPr>
      <t>Guarantor</t>
    </r>
    <r>
      <rPr>
        <sz val="11"/>
        <rFont val="ＭＳ Ｐ明朝"/>
        <family val="1"/>
        <charset val="128"/>
      </rPr>
      <t>）</t>
    </r>
  </si>
  <si>
    <r>
      <t>Address</t>
    </r>
    <r>
      <rPr>
        <sz val="11"/>
        <rFont val="ＭＳ Ｐ明朝"/>
        <family val="1"/>
        <charset val="128"/>
      </rPr>
      <t>　　：</t>
    </r>
  </si>
  <si>
    <r>
      <t>Name</t>
    </r>
    <r>
      <rPr>
        <sz val="11"/>
        <rFont val="ＭＳ Ｐ明朝"/>
        <family val="1"/>
        <charset val="128"/>
      </rPr>
      <t>　　：</t>
    </r>
  </si>
  <si>
    <r>
      <t>Relation to Applicant</t>
    </r>
    <r>
      <rPr>
        <sz val="11"/>
        <rFont val="ＭＳ Ｐ明朝"/>
        <family val="1"/>
        <charset val="128"/>
      </rPr>
      <t>：</t>
    </r>
  </si>
  <si>
    <r>
      <t>Phone Number</t>
    </r>
    <r>
      <rPr>
        <sz val="11"/>
        <rFont val="ＭＳ Ｐ明朝"/>
        <family val="1"/>
        <charset val="128"/>
      </rPr>
      <t>　：</t>
    </r>
  </si>
  <si>
    <r>
      <rPr>
        <sz val="11"/>
        <rFont val="ＭＳ Ｐ明朝"/>
        <family val="1"/>
        <charset val="128"/>
      </rPr>
      <t>※</t>
    </r>
    <r>
      <rPr>
        <sz val="11"/>
        <rFont val="Times New Roman"/>
        <family val="1"/>
      </rPr>
      <t>Should be hand written</t>
    </r>
  </si>
  <si>
    <r>
      <rPr>
        <sz val="11"/>
        <rFont val="ＭＳ Ｐ明朝"/>
        <family val="1"/>
        <charset val="128"/>
      </rPr>
      <t>　                　　　　　</t>
    </r>
    <r>
      <rPr>
        <sz val="11"/>
        <rFont val="Times New Roman"/>
        <family val="1"/>
      </rPr>
      <t>(sign)</t>
    </r>
    <phoneticPr fontId="1"/>
  </si>
  <si>
    <r>
      <rPr>
        <sz val="11"/>
        <rFont val="ＭＳ Ｐ明朝"/>
        <family val="1"/>
        <charset val="128"/>
      </rPr>
      <t>　　　　             　　　　</t>
    </r>
    <r>
      <rPr>
        <sz val="11"/>
        <rFont val="Times New Roman"/>
        <family val="1"/>
      </rPr>
      <t>(sign)</t>
    </r>
    <phoneticPr fontId="1"/>
  </si>
  <si>
    <t xml:space="preserve"> </t>
    <phoneticPr fontId="1"/>
  </si>
  <si>
    <t>　</t>
    <phoneticPr fontId="1"/>
  </si>
  <si>
    <t>Prior Contact with Host</t>
    <phoneticPr fontId="1"/>
  </si>
  <si>
    <t>Sampling/Survey
Methods</t>
    <phoneticPr fontId="1"/>
  </si>
  <si>
    <t>Shimoda Marine Research Center, University of Tsukuba
Application for Use</t>
    <phoneticPr fontId="1"/>
  </si>
  <si>
    <t>To</t>
    <phoneticPr fontId="1"/>
  </si>
  <si>
    <t>Have you filled in (if required)</t>
    <phoneticPr fontId="1"/>
  </si>
  <si>
    <r>
      <rPr>
        <sz val="11"/>
        <rFont val="ＭＳ 明朝"/>
        <family val="1"/>
        <charset val="128"/>
      </rPr>
      <t>（</t>
    </r>
    <r>
      <rPr>
        <sz val="11"/>
        <rFont val="Times New Roman"/>
        <family val="1"/>
      </rPr>
      <t>For student application</t>
    </r>
    <r>
      <rPr>
        <sz val="11"/>
        <rFont val="ＭＳ 明朝"/>
        <family val="1"/>
        <charset val="128"/>
      </rPr>
      <t>）</t>
    </r>
  </si>
  <si>
    <t>Note) The personal information collected will only be used in connection with this application. Personal information can be deleted upon request.</t>
    <phoneticPr fontId="1"/>
  </si>
  <si>
    <t>Have you read and agree with the center rules for access and use of the network</t>
    <phoneticPr fontId="1"/>
  </si>
  <si>
    <t>Affiliation Address</t>
    <phoneticPr fontId="1"/>
  </si>
  <si>
    <r>
      <t xml:space="preserve">Research Objective
</t>
    </r>
    <r>
      <rPr>
        <b/>
        <sz val="8"/>
        <color rgb="FFFF0000"/>
        <rFont val="ＭＳ 明朝"/>
        <family val="1"/>
        <charset val="128"/>
      </rPr>
      <t>（</t>
    </r>
    <r>
      <rPr>
        <b/>
        <sz val="8"/>
        <color rgb="FFFF0000"/>
        <rFont val="Times New Roman"/>
        <family val="1"/>
      </rPr>
      <t>We will publish this for the annual report as the research subject.</t>
    </r>
    <r>
      <rPr>
        <b/>
        <sz val="8"/>
        <color rgb="FFFF0000"/>
        <rFont val="ＭＳ 明朝"/>
        <family val="1"/>
        <charset val="128"/>
      </rPr>
      <t>）</t>
    </r>
    <phoneticPr fontId="1"/>
  </si>
  <si>
    <t>Aoi Tsuyuki</t>
  </si>
  <si>
    <t>Hiroaki Nakano</t>
  </si>
  <si>
    <t>露木</t>
  </si>
  <si>
    <r>
      <rPr>
        <sz val="10.5"/>
        <rFont val="ＭＳ Ｐ明朝"/>
        <family val="1"/>
        <charset val="128"/>
      </rPr>
      <t>　　　　</t>
    </r>
    <r>
      <rPr>
        <sz val="10.5"/>
        <rFont val="Times New Roman"/>
        <family val="1"/>
      </rPr>
      <t>2026/04/01</t>
    </r>
    <r>
      <rPr>
        <sz val="10.5"/>
        <rFont val="ＭＳ Ｐ明朝"/>
        <family val="1"/>
        <charset val="128"/>
      </rPr>
      <t>　　～　　</t>
    </r>
    <r>
      <rPr>
        <sz val="10.5"/>
        <rFont val="Times New Roman"/>
        <family val="1"/>
      </rPr>
      <t>2027/03/31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</si>
</sst>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_);[Red]\(0\)"/>
    <numFmt numFmtId="165" formatCode="[$-F800]dddd\,\ mmmm\ dd\,\ yyyy"/>
    <numFmt numFmtId="166" formatCode="yyyy&quot;年&quot;m&quot;月&quot;d&quot;日&quot;;@"/>
    <numFmt numFmtId="167" formatCode="m/d;@"/>
    <numFmt numFmtId="168" formatCode="yyyy/m/d;@"/>
    <numFmt numFmtId="169" formatCode="#,##0_ "/>
    <numFmt numFmtId="170" formatCode="#,##0_ ;[Red]\-#,##0\ "/>
    <numFmt numFmtId="171" formatCode="yyyy\-mm\-dd;@"/>
    <numFmt numFmtId="172" formatCode="[$-13C09]d\ mmmm\ yyyy;@"/>
  </numFmts>
  <fonts count="64">
    <font>
      <sz val="12"/>
      <color theme="1"/>
      <name val="Calibri"/>
      <family val="2"/>
      <charset val="128"/>
      <scheme val="minor"/>
    </font>
    <font>
      <sz val="6"/>
      <name val="Calibri"/>
      <family val="2"/>
      <charset val="128"/>
      <scheme val="minor"/>
    </font>
    <font>
      <sz val="6"/>
      <name val="ＭＳ Ｐゴシック"/>
      <family val="3"/>
      <charset val="128"/>
    </font>
    <font>
      <sz val="12"/>
      <color theme="1"/>
      <name val="ＭＳ 明朝"/>
      <family val="1"/>
      <charset val="128"/>
    </font>
    <font>
      <sz val="11"/>
      <name val="ＭＳ Ｐゴシック"/>
      <family val="3"/>
      <charset val="128"/>
    </font>
    <font>
      <sz val="12"/>
      <name val="平成明朝"/>
      <family val="3"/>
      <charset val="128"/>
    </font>
    <font>
      <sz val="12"/>
      <name val="ＭＳ Ｐゴシック"/>
      <family val="3"/>
      <charset val="128"/>
    </font>
    <font>
      <b/>
      <sz val="9"/>
      <color rgb="FF000000"/>
      <name val="ＭＳ Ｐゴシック"/>
      <family val="2"/>
      <charset val="128"/>
    </font>
    <font>
      <b/>
      <sz val="12"/>
      <color theme="1"/>
      <name val="ＭＳ 明朝"/>
      <family val="1"/>
      <charset val="128"/>
    </font>
    <font>
      <u/>
      <sz val="12"/>
      <color theme="10"/>
      <name val="Calibri"/>
      <family val="2"/>
      <charset val="128"/>
      <scheme val="minor"/>
    </font>
    <font>
      <sz val="14"/>
      <color theme="1"/>
      <name val="ＭＳ Ｐゴシック"/>
      <family val="3"/>
      <charset val="128"/>
    </font>
    <font>
      <b/>
      <sz val="22"/>
      <color theme="1"/>
      <name val="ＭＳ Ｐゴシック"/>
      <family val="3"/>
      <charset val="128"/>
    </font>
    <font>
      <b/>
      <sz val="14"/>
      <color theme="1"/>
      <name val="ＭＳ Ｐゴシック"/>
      <family val="3"/>
      <charset val="128"/>
    </font>
    <font>
      <b/>
      <sz val="12"/>
      <color theme="1"/>
      <name val="ＭＳ Ｐゴシック"/>
      <family val="3"/>
      <charset val="128"/>
    </font>
    <font>
      <b/>
      <sz val="11"/>
      <color theme="1"/>
      <name val="ＭＳ Ｐゴシック"/>
      <family val="3"/>
      <charset val="128"/>
    </font>
    <font>
      <b/>
      <sz val="10"/>
      <color theme="1"/>
      <name val="ＭＳ Ｐゴシック"/>
      <family val="3"/>
      <charset val="128"/>
    </font>
    <font>
      <b/>
      <sz val="9"/>
      <color theme="1"/>
      <name val="ＭＳ Ｐゴシック"/>
      <family val="3"/>
      <charset val="128"/>
    </font>
    <font>
      <b/>
      <sz val="9"/>
      <name val="ＭＳ Ｐゴシック"/>
      <family val="3"/>
      <charset val="128"/>
    </font>
    <font>
      <b/>
      <sz val="10"/>
      <name val="ＭＳ Ｐゴシック"/>
      <family val="3"/>
      <charset val="128"/>
    </font>
    <font>
      <b/>
      <sz val="10"/>
      <color rgb="FF000000"/>
      <name val="ＭＳ Ｐゴシック"/>
      <family val="3"/>
      <charset val="128"/>
    </font>
    <font>
      <sz val="10"/>
      <color theme="1"/>
      <name val="ＭＳ Ｐゴシック"/>
      <family val="3"/>
      <charset val="128"/>
    </font>
    <font>
      <sz val="10"/>
      <color rgb="FF000000"/>
      <name val="ＭＳ Ｐゴシック"/>
      <family val="3"/>
      <charset val="128"/>
    </font>
    <font>
      <b/>
      <sz val="8"/>
      <color theme="1"/>
      <name val="ＭＳ Ｐゴシック"/>
      <family val="3"/>
      <charset val="128"/>
    </font>
    <font>
      <sz val="8"/>
      <color theme="1"/>
      <name val="ＭＳ Ｐゴシック"/>
      <family val="3"/>
      <charset val="128"/>
    </font>
    <font>
      <sz val="11"/>
      <color theme="1"/>
      <name val="ＭＳ Ｐゴシック"/>
      <family val="3"/>
      <charset val="128"/>
    </font>
    <font>
      <b/>
      <sz val="16"/>
      <color theme="1"/>
      <name val="ＭＳ Ｐゴシック"/>
      <family val="3"/>
      <charset val="128"/>
    </font>
    <font>
      <sz val="11"/>
      <color rgb="FF000000"/>
      <name val="ＭＳ Ｐゴシック"/>
      <family val="3"/>
      <charset val="128"/>
    </font>
    <font>
      <sz val="8"/>
      <color theme="1"/>
      <name val="ＭＳ 明朝"/>
      <family val="1"/>
      <charset val="128"/>
    </font>
    <font>
      <b/>
      <sz val="14"/>
      <name val="ＭＳ Ｐゴシック"/>
      <family val="2"/>
      <charset val="128"/>
    </font>
    <font>
      <b/>
      <sz val="14"/>
      <name val="ＭＳ Ｐゴシック"/>
      <family val="3"/>
      <charset val="128"/>
    </font>
    <font>
      <sz val="12"/>
      <color theme="1"/>
      <name val="ＭＳ Ｐゴシック"/>
      <family val="3"/>
      <charset val="128"/>
    </font>
    <font>
      <sz val="12"/>
      <color theme="1"/>
      <name val="ＭＳ Ｐゴシック"/>
      <family val="2"/>
      <charset val="128"/>
    </font>
    <font>
      <sz val="16"/>
      <color theme="1"/>
      <name val="ＭＳ Ｐゴシック"/>
      <family val="3"/>
      <charset val="128"/>
    </font>
    <font>
      <b/>
      <sz val="11"/>
      <name val="ＭＳ Ｐゴシック"/>
      <family val="3"/>
      <charset val="128"/>
    </font>
    <font>
      <sz val="11"/>
      <name val="ＭＳ Ｐ明朝"/>
      <family val="1"/>
      <charset val="128"/>
    </font>
    <font>
      <sz val="10.5"/>
      <name val="ＭＳ Ｐ明朝"/>
      <family val="1"/>
      <charset val="128"/>
    </font>
    <font>
      <sz val="14"/>
      <color theme="1"/>
      <name val="ＭＳ Ｐゴシック"/>
      <family val="2"/>
      <charset val="128"/>
    </font>
    <font>
      <b/>
      <sz val="8"/>
      <name val="ＭＳ Ｐゴシック"/>
      <family val="3"/>
      <charset val="128"/>
    </font>
    <font>
      <sz val="12"/>
      <color theme="1"/>
      <name val="Times New Roman"/>
      <family val="1"/>
    </font>
    <font>
      <sz val="16"/>
      <color theme="1"/>
      <name val="Times New Roman"/>
      <family val="1"/>
    </font>
    <font>
      <b/>
      <sz val="18"/>
      <color theme="1"/>
      <name val="Times New Roman"/>
      <family val="1"/>
    </font>
    <font>
      <sz val="14"/>
      <color theme="1"/>
      <name val="Times New Roman"/>
      <family val="1"/>
    </font>
    <font>
      <b/>
      <sz val="14"/>
      <color theme="1"/>
      <name val="Times New Roman"/>
      <family val="1"/>
    </font>
    <font>
      <b/>
      <sz val="12"/>
      <color theme="1"/>
      <name val="Times New Roman"/>
      <family val="1"/>
    </font>
    <font>
      <b/>
      <sz val="10"/>
      <color theme="1"/>
      <name val="Times New Roman"/>
      <family val="1"/>
    </font>
    <font>
      <b/>
      <sz val="16"/>
      <name val="Times New Roman"/>
      <family val="1"/>
    </font>
    <font>
      <b/>
      <sz val="10"/>
      <name val="Times New Roman"/>
      <family val="1"/>
    </font>
    <font>
      <b/>
      <sz val="11"/>
      <name val="Times New Roman"/>
      <family val="1"/>
    </font>
    <font>
      <sz val="12"/>
      <name val="Times New Roman"/>
      <family val="1"/>
    </font>
    <font>
      <b/>
      <sz val="8"/>
      <color theme="1"/>
      <name val="Times New Roman"/>
      <family val="1"/>
    </font>
    <font>
      <u/>
      <sz val="12"/>
      <color theme="10"/>
      <name val="Times New Roman"/>
      <family val="1"/>
    </font>
    <font>
      <b/>
      <sz val="12"/>
      <name val="Times New Roman"/>
      <family val="1"/>
    </font>
    <font>
      <b/>
      <sz val="11"/>
      <color theme="1"/>
      <name val="Times New Roman"/>
      <family val="1"/>
    </font>
    <font>
      <sz val="11"/>
      <name val="Times New Roman"/>
      <family val="1"/>
    </font>
    <font>
      <b/>
      <sz val="12"/>
      <color rgb="FFFF0000"/>
      <name val="Times New Roman"/>
      <family val="1"/>
    </font>
    <font>
      <b/>
      <sz val="16"/>
      <color theme="1"/>
      <name val="Times New Roman"/>
      <family val="1"/>
    </font>
    <font>
      <b/>
      <sz val="9"/>
      <color theme="1"/>
      <name val="Times New Roman"/>
      <family val="1"/>
    </font>
    <font>
      <b/>
      <sz val="14"/>
      <name val="Times New Roman"/>
      <family val="1"/>
    </font>
    <font>
      <sz val="10.5"/>
      <name val="Times New Roman"/>
      <family val="1"/>
    </font>
    <font>
      <sz val="11"/>
      <name val="Times New Roman"/>
      <family val="1"/>
      <charset val="128"/>
    </font>
    <font>
      <sz val="11"/>
      <name val="ＭＳ 明朝"/>
      <family val="1"/>
      <charset val="128"/>
    </font>
    <font>
      <sz val="10.5"/>
      <name val="Times New Roman"/>
      <family val="1"/>
      <charset val="128"/>
    </font>
    <font>
      <b/>
      <sz val="8"/>
      <color rgb="FFFF0000"/>
      <name val="ＭＳ 明朝"/>
      <family val="1"/>
      <charset val="128"/>
    </font>
    <font>
      <b/>
      <sz val="8"/>
      <color rgb="FFFF0000"/>
      <name val="Times New Roman"/>
      <family val="1"/>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CCFFFF"/>
        <bgColor indexed="64"/>
      </patternFill>
    </fill>
    <fill>
      <patternFill patternType="solid">
        <fgColor theme="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medium">
        <color indexed="64"/>
      </right>
      <top/>
      <bottom/>
      <diagonal/>
    </border>
    <border>
      <left style="hair">
        <color indexed="64"/>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64"/>
      </left>
      <right/>
      <top/>
      <bottom/>
      <diagonal/>
    </border>
    <border>
      <left style="thin">
        <color indexed="9"/>
      </left>
      <right style="thin">
        <color indexed="9"/>
      </right>
      <top/>
      <bottom style="thin">
        <color indexed="9"/>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9"/>
      </top>
      <bottom style="thin">
        <color indexed="9"/>
      </bottom>
      <diagonal/>
    </border>
    <border>
      <left style="thin">
        <color indexed="64"/>
      </left>
      <right style="thin">
        <color indexed="64"/>
      </right>
      <top/>
      <bottom/>
      <diagonal/>
    </border>
    <border>
      <left style="thin">
        <color indexed="9"/>
      </left>
      <right style="thin">
        <color indexed="9"/>
      </right>
      <top style="thin">
        <color indexed="9"/>
      </top>
      <bottom style="thin">
        <color indexed="64"/>
      </bottom>
      <diagonal/>
    </border>
    <border>
      <left style="medium">
        <color indexed="64"/>
      </left>
      <right style="medium">
        <color auto="1"/>
      </right>
      <top style="medium">
        <color auto="1"/>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auto="1"/>
      </right>
      <top/>
      <bottom style="double">
        <color indexed="64"/>
      </bottom>
      <diagonal/>
    </border>
    <border>
      <left style="medium">
        <color indexed="64"/>
      </left>
      <right style="medium">
        <color auto="1"/>
      </right>
      <top style="hair">
        <color auto="1"/>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auto="1"/>
      </right>
      <top style="hair">
        <color indexed="64"/>
      </top>
      <bottom style="hair">
        <color auto="1"/>
      </bottom>
      <diagonal/>
    </border>
    <border>
      <left style="hair">
        <color indexed="64"/>
      </left>
      <right/>
      <top style="double">
        <color indexed="64"/>
      </top>
      <bottom style="medium">
        <color indexed="64"/>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indexed="64"/>
      </left>
      <right style="thin">
        <color indexed="64"/>
      </right>
      <top/>
      <bottom/>
      <diagonal/>
    </border>
    <border>
      <left style="medium">
        <color auto="1"/>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medium">
        <color indexed="64"/>
      </right>
      <top/>
      <bottom style="double">
        <color indexed="64"/>
      </bottom>
      <diagonal/>
    </border>
    <border>
      <left style="medium">
        <color auto="1"/>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diagonal/>
    </border>
    <border>
      <left/>
      <right style="medium">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Down="1">
      <left style="thin">
        <color auto="1"/>
      </left>
      <right style="thin">
        <color auto="1"/>
      </right>
      <top style="double">
        <color auto="1"/>
      </top>
      <bottom style="medium">
        <color auto="1"/>
      </bottom>
      <diagonal style="thin">
        <color auto="1"/>
      </diagonal>
    </border>
    <border>
      <left style="hair">
        <color indexed="64"/>
      </left>
      <right style="thin">
        <color indexed="64"/>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auto="1"/>
      </left>
      <right style="hair">
        <color indexed="64"/>
      </right>
      <top style="thin">
        <color indexed="64"/>
      </top>
      <bottom style="thin">
        <color indexed="64"/>
      </bottom>
      <diagonal/>
    </border>
    <border>
      <left style="medium">
        <color auto="1"/>
      </left>
      <right style="hair">
        <color indexed="64"/>
      </right>
      <top style="thin">
        <color indexed="64"/>
      </top>
      <bottom style="double">
        <color indexed="64"/>
      </bottom>
      <diagonal/>
    </border>
    <border>
      <left style="medium">
        <color auto="1"/>
      </left>
      <right style="hair">
        <color indexed="64"/>
      </right>
      <top/>
      <bottom style="hair">
        <color indexed="64"/>
      </bottom>
      <diagonal/>
    </border>
    <border>
      <left style="medium">
        <color auto="1"/>
      </left>
      <right style="hair">
        <color indexed="64"/>
      </right>
      <top style="double">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5" fillId="0" borderId="0"/>
    <xf numFmtId="0" fontId="9" fillId="0" borderId="0" applyNumberFormat="0" applyFill="0" applyBorder="0" applyAlignment="0" applyProtection="0">
      <alignment vertical="center"/>
    </xf>
  </cellStyleXfs>
  <cellXfs count="458">
    <xf numFmtId="0" fontId="0" fillId="0" borderId="0" xfId="0">
      <alignment vertical="center"/>
    </xf>
    <xf numFmtId="0" fontId="0" fillId="5" borderId="1" xfId="0" applyFill="1" applyBorder="1">
      <alignment vertical="center"/>
    </xf>
    <xf numFmtId="0" fontId="0" fillId="0" borderId="1" xfId="0" applyBorder="1">
      <alignment vertical="center"/>
    </xf>
    <xf numFmtId="0" fontId="0" fillId="0" borderId="1" xfId="0" applyBorder="1" applyAlignment="1">
      <alignment vertical="center" wrapText="1"/>
    </xf>
    <xf numFmtId="0" fontId="10" fillId="0" borderId="0" xfId="0" applyFont="1" applyProtection="1">
      <alignment vertical="center"/>
      <protection locked="0"/>
    </xf>
    <xf numFmtId="49" fontId="17" fillId="0" borderId="22" xfId="3" applyNumberFormat="1" applyFont="1" applyBorder="1" applyAlignment="1" applyProtection="1">
      <alignment horizontal="center" vertical="center"/>
      <protection locked="0"/>
    </xf>
    <xf numFmtId="49" fontId="17" fillId="0" borderId="21" xfId="3" applyNumberFormat="1" applyFont="1" applyBorder="1" applyAlignment="1" applyProtection="1">
      <alignment horizontal="center" vertical="center"/>
      <protection locked="0"/>
    </xf>
    <xf numFmtId="49" fontId="17" fillId="0" borderId="23" xfId="3" applyNumberFormat="1" applyFont="1" applyBorder="1" applyAlignment="1" applyProtection="1">
      <alignment horizontal="center" vertical="center"/>
      <protection locked="0"/>
    </xf>
    <xf numFmtId="49" fontId="17" fillId="0" borderId="28" xfId="3" applyNumberFormat="1"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0" fillId="0" borderId="52" xfId="0" applyBorder="1">
      <alignment vertical="center"/>
    </xf>
    <xf numFmtId="0" fontId="0" fillId="9" borderId="1" xfId="0" applyFill="1" applyBorder="1">
      <alignment vertical="center"/>
    </xf>
    <xf numFmtId="0" fontId="10" fillId="0" borderId="132" xfId="0" applyFont="1" applyBorder="1">
      <alignment vertical="center"/>
    </xf>
    <xf numFmtId="0" fontId="12" fillId="10" borderId="1" xfId="0" applyFont="1" applyFill="1" applyBorder="1" applyAlignment="1">
      <alignment horizontal="center" vertical="center"/>
    </xf>
    <xf numFmtId="0" fontId="10" fillId="0" borderId="55" xfId="0" applyFont="1" applyBorder="1">
      <alignment vertical="center"/>
    </xf>
    <xf numFmtId="0" fontId="10" fillId="0" borderId="14" xfId="0" applyFont="1" applyBorder="1">
      <alignment vertical="center"/>
    </xf>
    <xf numFmtId="0" fontId="10" fillId="0" borderId="30" xfId="0" applyFont="1" applyBorder="1">
      <alignment vertical="center"/>
    </xf>
    <xf numFmtId="0" fontId="14" fillId="0" borderId="82" xfId="0" applyFont="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32" fillId="2" borderId="40"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 xfId="0" applyFont="1" applyFill="1" applyBorder="1" applyProtection="1">
      <alignment vertical="center"/>
      <protection locked="0"/>
    </xf>
    <xf numFmtId="0" fontId="10" fillId="2" borderId="31" xfId="0" applyFont="1" applyFill="1" applyBorder="1" applyProtection="1">
      <alignment vertical="center"/>
      <protection locked="0"/>
    </xf>
    <xf numFmtId="167" fontId="13" fillId="3" borderId="86" xfId="0" applyNumberFormat="1" applyFont="1" applyFill="1" applyBorder="1" applyAlignment="1">
      <alignment horizontal="center" vertical="center"/>
    </xf>
    <xf numFmtId="167" fontId="13" fillId="3" borderId="60" xfId="0" applyNumberFormat="1" applyFont="1" applyFill="1" applyBorder="1" applyAlignment="1">
      <alignment horizontal="center" vertical="center"/>
    </xf>
    <xf numFmtId="167" fontId="6" fillId="0" borderId="3" xfId="0" applyNumberFormat="1" applyFont="1" applyBorder="1" applyAlignment="1" applyProtection="1">
      <alignment horizontal="center" vertical="center"/>
      <protection locked="0"/>
    </xf>
    <xf numFmtId="167" fontId="30" fillId="0" borderId="3" xfId="0" applyNumberFormat="1" applyFont="1" applyBorder="1" applyAlignment="1" applyProtection="1">
      <alignment horizontal="center" vertical="center"/>
      <protection locked="0"/>
    </xf>
    <xf numFmtId="167" fontId="30" fillId="0" borderId="86" xfId="0" applyNumberFormat="1" applyFont="1" applyBorder="1" applyAlignment="1" applyProtection="1">
      <alignment horizontal="center" vertical="center"/>
      <protection locked="0"/>
    </xf>
    <xf numFmtId="167" fontId="6" fillId="0" borderId="5" xfId="0" applyNumberFormat="1" applyFont="1" applyBorder="1" applyAlignment="1" applyProtection="1">
      <alignment horizontal="center" vertical="center"/>
      <protection locked="0"/>
    </xf>
    <xf numFmtId="167" fontId="30" fillId="0" borderId="5" xfId="0" applyNumberFormat="1" applyFont="1" applyBorder="1" applyAlignment="1" applyProtection="1">
      <alignment horizontal="center" vertical="center"/>
      <protection locked="0"/>
    </xf>
    <xf numFmtId="167" fontId="30" fillId="0" borderId="60" xfId="0" applyNumberFormat="1" applyFont="1" applyBorder="1" applyAlignment="1" applyProtection="1">
      <alignment horizontal="center" vertical="center"/>
      <protection locked="0"/>
    </xf>
    <xf numFmtId="169" fontId="10" fillId="0" borderId="1" xfId="0" applyNumberFormat="1" applyFont="1" applyBorder="1">
      <alignment vertical="center"/>
    </xf>
    <xf numFmtId="169" fontId="10" fillId="0" borderId="31" xfId="0" applyNumberFormat="1" applyFont="1" applyBorder="1">
      <alignment vertical="center"/>
    </xf>
    <xf numFmtId="170" fontId="10" fillId="0" borderId="1" xfId="0" applyNumberFormat="1" applyFont="1" applyBorder="1">
      <alignment vertical="center"/>
    </xf>
    <xf numFmtId="170" fontId="10" fillId="0" borderId="31" xfId="0" applyNumberFormat="1" applyFont="1" applyBorder="1">
      <alignment vertical="center"/>
    </xf>
    <xf numFmtId="170" fontId="10" fillId="0" borderId="131" xfId="0" applyNumberFormat="1" applyFont="1" applyBorder="1">
      <alignment vertical="center"/>
    </xf>
    <xf numFmtId="0" fontId="26" fillId="4" borderId="25" xfId="0" applyFont="1" applyFill="1" applyBorder="1">
      <alignment vertical="center"/>
    </xf>
    <xf numFmtId="0" fontId="26" fillId="4" borderId="29" xfId="0" applyFont="1" applyFill="1" applyBorder="1">
      <alignment vertical="center"/>
    </xf>
    <xf numFmtId="0" fontId="26" fillId="4" borderId="37" xfId="0" applyFont="1" applyFill="1" applyBorder="1">
      <alignment vertical="center"/>
    </xf>
    <xf numFmtId="0" fontId="26" fillId="4" borderId="34" xfId="0" applyFont="1" applyFill="1" applyBorder="1">
      <alignment vertical="center"/>
    </xf>
    <xf numFmtId="0" fontId="26" fillId="4" borderId="67" xfId="0" applyFont="1" applyFill="1" applyBorder="1">
      <alignment vertical="center"/>
    </xf>
    <xf numFmtId="0" fontId="13" fillId="0" borderId="122" xfId="0" applyFont="1" applyBorder="1" applyAlignment="1">
      <alignment horizontal="center" vertical="center"/>
    </xf>
    <xf numFmtId="0" fontId="14" fillId="0" borderId="113" xfId="0" applyFont="1" applyBorder="1" applyAlignment="1">
      <alignment horizontal="distributed" vertical="center" indent="3"/>
    </xf>
    <xf numFmtId="0" fontId="14" fillId="0" borderId="113" xfId="0" applyFont="1" applyBorder="1" applyAlignment="1">
      <alignment horizontal="distributed" vertical="center" indent="4"/>
    </xf>
    <xf numFmtId="0" fontId="14" fillId="0" borderId="113" xfId="0" applyFont="1" applyBorder="1" applyAlignment="1">
      <alignment horizontal="distributed" vertical="center"/>
    </xf>
    <xf numFmtId="0" fontId="14" fillId="0" borderId="113" xfId="0" applyFont="1" applyBorder="1" applyAlignment="1">
      <alignment horizontal="center" vertical="center"/>
    </xf>
    <xf numFmtId="0" fontId="15" fillId="3" borderId="56" xfId="0" applyFont="1" applyFill="1" applyBorder="1">
      <alignment vertical="center"/>
    </xf>
    <xf numFmtId="49" fontId="13" fillId="3" borderId="57" xfId="0" applyNumberFormat="1" applyFont="1" applyFill="1" applyBorder="1">
      <alignment vertical="center"/>
    </xf>
    <xf numFmtId="49" fontId="13" fillId="3" borderId="57" xfId="0" applyNumberFormat="1" applyFont="1" applyFill="1" applyBorder="1" applyAlignment="1">
      <alignment horizontal="center" vertical="center"/>
    </xf>
    <xf numFmtId="49" fontId="14" fillId="3" borderId="57" xfId="0" applyNumberFormat="1" applyFont="1" applyFill="1" applyBorder="1" applyAlignment="1">
      <alignment horizontal="center" vertical="center"/>
    </xf>
    <xf numFmtId="0" fontId="14" fillId="3" borderId="57" xfId="0" applyFont="1" applyFill="1" applyBorder="1" applyAlignment="1">
      <alignment horizontal="center" vertical="center"/>
    </xf>
    <xf numFmtId="0" fontId="22" fillId="3" borderId="87" xfId="0" applyFont="1" applyFill="1" applyBorder="1" applyAlignment="1">
      <alignment horizontal="center" vertical="center"/>
    </xf>
    <xf numFmtId="0" fontId="15" fillId="3" borderId="57" xfId="0" applyFont="1" applyFill="1" applyBorder="1" applyAlignment="1">
      <alignment horizontal="center" vertical="center"/>
    </xf>
    <xf numFmtId="0" fontId="16"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4" fillId="3" borderId="86" xfId="0" applyFont="1" applyFill="1" applyBorder="1" applyAlignment="1">
      <alignment horizontal="center" vertical="center"/>
    </xf>
    <xf numFmtId="0" fontId="24" fillId="0" borderId="3"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170" fontId="10" fillId="0" borderId="47" xfId="0" applyNumberFormat="1" applyFont="1" applyBorder="1">
      <alignment vertical="center"/>
    </xf>
    <xf numFmtId="0" fontId="12" fillId="0" borderId="47" xfId="0" applyFont="1" applyBorder="1">
      <alignment vertical="center"/>
    </xf>
    <xf numFmtId="0" fontId="15" fillId="0" borderId="114" xfId="0" applyFont="1" applyBorder="1" applyAlignment="1">
      <alignment horizontal="center" vertical="center"/>
    </xf>
    <xf numFmtId="170" fontId="24" fillId="4" borderId="55" xfId="0" applyNumberFormat="1" applyFont="1" applyFill="1" applyBorder="1" applyAlignment="1">
      <alignment horizontal="right" vertical="center"/>
    </xf>
    <xf numFmtId="170" fontId="24" fillId="4" borderId="40" xfId="0" applyNumberFormat="1" applyFont="1" applyFill="1" applyBorder="1" applyAlignment="1">
      <alignment horizontal="right" vertical="center"/>
    </xf>
    <xf numFmtId="170" fontId="24" fillId="4" borderId="82" xfId="0" applyNumberFormat="1" applyFont="1" applyFill="1" applyBorder="1" applyAlignment="1">
      <alignment horizontal="right" vertical="center"/>
    </xf>
    <xf numFmtId="170" fontId="24" fillId="4" borderId="70" xfId="0" applyNumberFormat="1" applyFont="1" applyFill="1" applyBorder="1">
      <alignment vertical="center"/>
    </xf>
    <xf numFmtId="170" fontId="4" fillId="4" borderId="127" xfId="0" applyNumberFormat="1" applyFont="1" applyFill="1" applyBorder="1">
      <alignment vertical="center"/>
    </xf>
    <xf numFmtId="170" fontId="24" fillId="4" borderId="71" xfId="0" applyNumberFormat="1" applyFont="1" applyFill="1" applyBorder="1">
      <alignment vertical="center"/>
    </xf>
    <xf numFmtId="170" fontId="24" fillId="4" borderId="72" xfId="0" applyNumberFormat="1" applyFont="1" applyFill="1" applyBorder="1">
      <alignment vertical="center"/>
    </xf>
    <xf numFmtId="0" fontId="30" fillId="0" borderId="3" xfId="0" applyFont="1" applyBorder="1" applyAlignment="1" applyProtection="1">
      <alignment vertical="center" wrapText="1"/>
      <protection locked="0"/>
    </xf>
    <xf numFmtId="0" fontId="24" fillId="0" borderId="3" xfId="0" applyFont="1" applyBorder="1" applyAlignment="1" applyProtection="1">
      <alignment horizontal="center" vertical="center" wrapText="1"/>
      <protection locked="0"/>
    </xf>
    <xf numFmtId="0" fontId="20" fillId="0" borderId="85" xfId="0" applyFont="1" applyBorder="1" applyAlignment="1" applyProtection="1">
      <alignment vertical="center" wrapText="1"/>
      <protection locked="0"/>
    </xf>
    <xf numFmtId="49" fontId="30" fillId="0" borderId="1" xfId="0" applyNumberFormat="1" applyFont="1" applyBorder="1" applyAlignment="1" applyProtection="1">
      <alignment vertical="center" wrapText="1"/>
      <protection locked="0"/>
    </xf>
    <xf numFmtId="49" fontId="30" fillId="0" borderId="31" xfId="0" applyNumberFormat="1" applyFont="1" applyBorder="1" applyAlignment="1" applyProtection="1">
      <alignment vertical="center" wrapText="1"/>
      <protection locked="0"/>
    </xf>
    <xf numFmtId="0" fontId="30" fillId="0" borderId="3" xfId="0" applyFont="1" applyBorder="1" applyAlignment="1" applyProtection="1">
      <alignment horizontal="left" vertical="center" wrapText="1"/>
      <protection locked="0"/>
    </xf>
    <xf numFmtId="0" fontId="30" fillId="0" borderId="7" xfId="0" applyFont="1" applyBorder="1" applyAlignment="1" applyProtection="1">
      <alignment horizontal="left" vertical="center" wrapText="1"/>
      <protection locked="0"/>
    </xf>
    <xf numFmtId="0" fontId="20" fillId="0" borderId="66" xfId="0" applyFont="1" applyBorder="1" applyAlignment="1" applyProtection="1">
      <alignment vertical="center" wrapText="1"/>
      <protection locked="0"/>
    </xf>
    <xf numFmtId="0" fontId="20" fillId="0" borderId="63" xfId="0" applyFont="1" applyBorder="1" applyAlignment="1" applyProtection="1">
      <alignment vertical="center" wrapText="1"/>
      <protection locked="0"/>
    </xf>
    <xf numFmtId="0" fontId="20" fillId="0" borderId="35" xfId="0" applyFont="1" applyBorder="1">
      <alignment vertical="center"/>
    </xf>
    <xf numFmtId="0" fontId="10" fillId="0" borderId="0" xfId="0" applyFont="1">
      <alignment vertical="center"/>
    </xf>
    <xf numFmtId="0" fontId="23" fillId="0" borderId="2"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87" xfId="0" applyFont="1" applyBorder="1" applyAlignment="1" applyProtection="1">
      <alignment horizontal="center" vertical="center"/>
      <protection locked="0"/>
    </xf>
    <xf numFmtId="0" fontId="11" fillId="0" borderId="18" xfId="0" applyFont="1" applyBorder="1">
      <alignment vertical="center"/>
    </xf>
    <xf numFmtId="0" fontId="11" fillId="0" borderId="19" xfId="0" applyFont="1" applyBorder="1">
      <alignment vertical="center"/>
    </xf>
    <xf numFmtId="0" fontId="11" fillId="0" borderId="0" xfId="0" applyFont="1">
      <alignment vertical="center"/>
    </xf>
    <xf numFmtId="0" fontId="11" fillId="0" borderId="27" xfId="0" applyFont="1" applyBorder="1">
      <alignment vertical="center"/>
    </xf>
    <xf numFmtId="0" fontId="36" fillId="0" borderId="15" xfId="0" applyFont="1" applyBorder="1">
      <alignment vertical="center"/>
    </xf>
    <xf numFmtId="0" fontId="36" fillId="0" borderId="16" xfId="0" applyFont="1" applyBorder="1">
      <alignment vertical="center"/>
    </xf>
    <xf numFmtId="0" fontId="10" fillId="0" borderId="0" xfId="0" applyFont="1" applyAlignment="1" applyProtection="1">
      <alignment horizontal="center" vertical="center"/>
      <protection locked="0"/>
    </xf>
    <xf numFmtId="0" fontId="19" fillId="3" borderId="59" xfId="0" applyFont="1" applyFill="1" applyBorder="1" applyAlignment="1" applyProtection="1">
      <alignment horizontal="center" vertical="center"/>
      <protection locked="0"/>
    </xf>
    <xf numFmtId="0" fontId="19" fillId="3" borderId="60" xfId="0" applyFont="1" applyFill="1" applyBorder="1" applyAlignment="1" applyProtection="1">
      <alignment horizontal="center" vertical="center"/>
      <protection locked="0"/>
    </xf>
    <xf numFmtId="164" fontId="21" fillId="0" borderId="25" xfId="0" applyNumberFormat="1" applyFont="1" applyBorder="1" applyAlignment="1" applyProtection="1">
      <alignment horizontal="center" vertical="center"/>
      <protection locked="0"/>
    </xf>
    <xf numFmtId="164" fontId="21" fillId="0" borderId="26" xfId="0" applyNumberFormat="1" applyFont="1" applyBorder="1" applyAlignment="1" applyProtection="1">
      <alignment horizontal="center" vertical="center"/>
      <protection locked="0"/>
    </xf>
    <xf numFmtId="164" fontId="21" fillId="0" borderId="33" xfId="0" applyNumberFormat="1" applyFont="1" applyBorder="1" applyAlignment="1" applyProtection="1">
      <alignment horizontal="center" vertical="center"/>
      <protection locked="0"/>
    </xf>
    <xf numFmtId="164" fontId="21" fillId="0" borderId="8" xfId="0" applyNumberFormat="1" applyFont="1" applyBorder="1" applyAlignment="1" applyProtection="1">
      <alignment horizontal="center" vertical="center"/>
      <protection locked="0"/>
    </xf>
    <xf numFmtId="0" fontId="21" fillId="0" borderId="37" xfId="0" applyFont="1" applyBorder="1" applyAlignment="1">
      <alignment horizontal="center" vertical="center"/>
    </xf>
    <xf numFmtId="164" fontId="21" fillId="0" borderId="34" xfId="0" applyNumberFormat="1" applyFont="1" applyBorder="1" applyAlignment="1">
      <alignment horizontal="center" vertical="center"/>
    </xf>
    <xf numFmtId="0" fontId="21" fillId="0" borderId="128" xfId="0" applyFont="1" applyBorder="1" applyAlignment="1">
      <alignment horizontal="center" vertical="center"/>
    </xf>
    <xf numFmtId="0" fontId="19" fillId="3" borderId="58" xfId="0" applyFont="1" applyFill="1" applyBorder="1" applyAlignment="1" applyProtection="1">
      <alignment horizontal="center" vertical="center"/>
      <protection locked="0"/>
    </xf>
    <xf numFmtId="0" fontId="19" fillId="3" borderId="61" xfId="0" applyFont="1" applyFill="1" applyBorder="1" applyAlignment="1" applyProtection="1">
      <alignment horizontal="center" vertical="center"/>
      <protection locked="0"/>
    </xf>
    <xf numFmtId="164" fontId="21" fillId="0" borderId="24" xfId="0" applyNumberFormat="1" applyFont="1" applyBorder="1" applyAlignment="1" applyProtection="1">
      <alignment horizontal="center" vertical="center"/>
      <protection locked="0"/>
    </xf>
    <xf numFmtId="164" fontId="21" fillId="0" borderId="130" xfId="0" applyNumberFormat="1" applyFont="1" applyBorder="1" applyAlignment="1" applyProtection="1">
      <alignment horizontal="center" vertical="center"/>
      <protection locked="0"/>
    </xf>
    <xf numFmtId="164" fontId="21" fillId="0" borderId="83" xfId="0" applyNumberFormat="1" applyFont="1" applyBorder="1" applyAlignment="1" applyProtection="1">
      <alignment horizontal="center" vertical="center"/>
      <protection locked="0"/>
    </xf>
    <xf numFmtId="164" fontId="21" fillId="0" borderId="121" xfId="0" applyNumberFormat="1" applyFont="1" applyBorder="1" applyAlignment="1" applyProtection="1">
      <alignment horizontal="center" vertical="center"/>
      <protection locked="0"/>
    </xf>
    <xf numFmtId="164" fontId="21" fillId="0" borderId="32" xfId="0" applyNumberFormat="1" applyFont="1" applyBorder="1" applyAlignment="1" applyProtection="1">
      <alignment horizontal="center" vertical="center"/>
      <protection locked="0"/>
    </xf>
    <xf numFmtId="164" fontId="21" fillId="0" borderId="79" xfId="0" applyNumberFormat="1" applyFont="1" applyBorder="1" applyAlignment="1" applyProtection="1">
      <alignment horizontal="center" vertical="center"/>
      <protection locked="0"/>
    </xf>
    <xf numFmtId="0" fontId="21" fillId="0" borderId="34" xfId="0" applyFont="1" applyBorder="1" applyAlignment="1">
      <alignment horizontal="center" vertical="center"/>
    </xf>
    <xf numFmtId="164" fontId="21" fillId="0" borderId="37" xfId="0" applyNumberFormat="1" applyFont="1" applyBorder="1" applyAlignment="1">
      <alignment horizontal="center" vertical="center"/>
    </xf>
    <xf numFmtId="164" fontId="21" fillId="0" borderId="128" xfId="0" applyNumberFormat="1" applyFont="1" applyBorder="1" applyAlignment="1">
      <alignment horizontal="center" vertical="center"/>
    </xf>
    <xf numFmtId="0" fontId="21" fillId="0" borderId="129" xfId="0" applyFont="1" applyBorder="1" applyAlignment="1">
      <alignment horizontal="center" vertical="center"/>
    </xf>
    <xf numFmtId="0" fontId="15" fillId="0" borderId="3"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protection locked="0"/>
    </xf>
    <xf numFmtId="49" fontId="17" fillId="0" borderId="138" xfId="3" applyNumberFormat="1" applyFont="1" applyBorder="1" applyAlignment="1" applyProtection="1">
      <alignment horizontal="center" vertical="center"/>
      <protection locked="0"/>
    </xf>
    <xf numFmtId="0" fontId="19" fillId="3" borderId="139" xfId="0" applyFont="1" applyFill="1" applyBorder="1" applyAlignment="1" applyProtection="1">
      <alignment horizontal="center" vertical="center"/>
      <protection locked="0"/>
    </xf>
    <xf numFmtId="164" fontId="21" fillId="0" borderId="140" xfId="0" applyNumberFormat="1" applyFont="1" applyBorder="1" applyAlignment="1" applyProtection="1">
      <alignment horizontal="center" vertical="center"/>
      <protection locked="0"/>
    </xf>
    <xf numFmtId="164" fontId="21" fillId="0" borderId="77" xfId="0" applyNumberFormat="1" applyFont="1" applyBorder="1" applyAlignment="1" applyProtection="1">
      <alignment horizontal="center" vertical="center"/>
      <protection locked="0"/>
    </xf>
    <xf numFmtId="0" fontId="21" fillId="0" borderId="141" xfId="0" applyFont="1" applyBorder="1" applyAlignment="1">
      <alignment horizontal="center" vertical="center"/>
    </xf>
    <xf numFmtId="170" fontId="20" fillId="0" borderId="5" xfId="0" applyNumberFormat="1" applyFont="1" applyBorder="1">
      <alignment vertical="center"/>
    </xf>
    <xf numFmtId="170" fontId="20" fillId="0" borderId="5" xfId="0" applyNumberFormat="1" applyFont="1" applyBorder="1" applyAlignment="1">
      <alignment horizontal="center" vertical="center"/>
    </xf>
    <xf numFmtId="170" fontId="20" fillId="0" borderId="60" xfId="0" applyNumberFormat="1" applyFont="1" applyBorder="1" applyAlignment="1">
      <alignment horizontal="center" vertical="center"/>
    </xf>
    <xf numFmtId="170" fontId="20" fillId="0" borderId="135" xfId="0" applyNumberFormat="1" applyFont="1" applyBorder="1" applyAlignment="1">
      <alignment horizontal="center" vertical="center"/>
    </xf>
    <xf numFmtId="0" fontId="16" fillId="0" borderId="113" xfId="0" applyFont="1" applyBorder="1" applyAlignment="1">
      <alignment horizontal="center" vertical="center"/>
    </xf>
    <xf numFmtId="0" fontId="30" fillId="0" borderId="1" xfId="0" applyFont="1" applyBorder="1">
      <alignment vertical="center"/>
    </xf>
    <xf numFmtId="0" fontId="30" fillId="0" borderId="31" xfId="0" applyFont="1" applyBorder="1">
      <alignment vertical="center"/>
    </xf>
    <xf numFmtId="0" fontId="38" fillId="0" borderId="0" xfId="0" applyFont="1" applyProtection="1">
      <alignment vertical="center"/>
      <protection locked="0"/>
    </xf>
    <xf numFmtId="0" fontId="38" fillId="0" borderId="2" xfId="0" applyFont="1" applyBorder="1" applyAlignment="1" applyProtection="1">
      <alignment horizontal="right"/>
      <protection locked="0"/>
    </xf>
    <xf numFmtId="0" fontId="43" fillId="0" borderId="0" xfId="0" applyFont="1" applyAlignment="1" applyProtection="1">
      <alignment horizontal="distributed" vertical="center" indent="1"/>
      <protection locked="0"/>
    </xf>
    <xf numFmtId="0" fontId="5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1" fillId="0" borderId="0" xfId="0" applyFont="1" applyAlignment="1" applyProtection="1">
      <alignment horizontal="left" vertical="center" indent="1"/>
      <protection locked="0"/>
    </xf>
    <xf numFmtId="0" fontId="43" fillId="0" borderId="0" xfId="0" applyFont="1" applyAlignment="1" applyProtection="1">
      <alignment horizontal="center" vertical="center"/>
      <protection locked="0"/>
    </xf>
    <xf numFmtId="0" fontId="42" fillId="0" borderId="39" xfId="0" applyFont="1" applyBorder="1" applyAlignment="1" applyProtection="1">
      <alignment horizontal="center" vertical="center"/>
      <protection locked="0"/>
    </xf>
    <xf numFmtId="0" fontId="49" fillId="0" borderId="39" xfId="0" applyFont="1" applyBorder="1" applyAlignment="1">
      <alignment horizontal="center" vertical="center"/>
    </xf>
    <xf numFmtId="0" fontId="42" fillId="0" borderId="39" xfId="0" applyFont="1" applyBorder="1" applyAlignment="1">
      <alignment horizontal="right" vertical="center"/>
    </xf>
    <xf numFmtId="0" fontId="42" fillId="0" borderId="39" xfId="0" applyFont="1" applyBorder="1">
      <alignment vertical="center"/>
    </xf>
    <xf numFmtId="0" fontId="38" fillId="0" borderId="104" xfId="0" applyFont="1" applyBorder="1">
      <alignment vertical="center"/>
    </xf>
    <xf numFmtId="0" fontId="55" fillId="0" borderId="0" xfId="0" applyFont="1" applyAlignment="1" applyProtection="1">
      <alignment horizontal="center" vertical="center"/>
      <protection locked="0"/>
    </xf>
    <xf numFmtId="0" fontId="55" fillId="0" borderId="0" xfId="0" applyFont="1" applyAlignment="1" applyProtection="1">
      <alignment horizontal="right" vertical="center"/>
      <protection locked="0"/>
    </xf>
    <xf numFmtId="0" fontId="55" fillId="0" borderId="0" xfId="0" applyFont="1" applyAlignment="1" applyProtection="1">
      <alignment horizontal="left" vertical="center"/>
      <protection locked="0"/>
    </xf>
    <xf numFmtId="0" fontId="38" fillId="0" borderId="0" xfId="0" applyFont="1" applyAlignment="1" applyProtection="1">
      <alignment horizontal="center" vertical="center"/>
      <protection locked="0"/>
    </xf>
    <xf numFmtId="0" fontId="38" fillId="0" borderId="0" xfId="0" applyFont="1" applyAlignment="1" applyProtection="1">
      <alignment horizontal="left" vertical="center" wrapText="1"/>
      <protection locked="0"/>
    </xf>
    <xf numFmtId="0" fontId="41" fillId="0" borderId="0" xfId="0" applyFont="1" applyAlignment="1" applyProtection="1">
      <alignment vertical="center" textRotation="255"/>
      <protection locked="0"/>
    </xf>
    <xf numFmtId="0" fontId="38" fillId="0" borderId="0" xfId="0" applyFont="1">
      <alignment vertical="center"/>
    </xf>
    <xf numFmtId="0" fontId="53" fillId="0" borderId="44" xfId="1" applyFont="1" applyBorder="1">
      <alignment vertical="center"/>
    </xf>
    <xf numFmtId="0" fontId="53" fillId="0" borderId="44" xfId="1" applyFont="1" applyBorder="1" applyAlignment="1">
      <alignment horizontal="justify" vertical="center"/>
    </xf>
    <xf numFmtId="0" fontId="53" fillId="0" borderId="44" xfId="1" applyFont="1" applyBorder="1" applyAlignment="1">
      <alignment horizontal="left" vertical="center"/>
    </xf>
    <xf numFmtId="0" fontId="53" fillId="0" borderId="44" xfId="1" applyFont="1" applyBorder="1" applyAlignment="1">
      <alignment horizontal="left" vertical="center" justifyLastLine="1"/>
    </xf>
    <xf numFmtId="0" fontId="53" fillId="0" borderId="46" xfId="1" applyFont="1" applyBorder="1" applyAlignment="1">
      <alignment horizontal="center" vertical="center"/>
    </xf>
    <xf numFmtId="0" fontId="53" fillId="0" borderId="45" xfId="1" applyFont="1" applyBorder="1">
      <alignment vertical="center"/>
    </xf>
    <xf numFmtId="0" fontId="53" fillId="0" borderId="53" xfId="1" applyFont="1" applyBorder="1">
      <alignment vertical="center"/>
    </xf>
    <xf numFmtId="0" fontId="58" fillId="0" borderId="53" xfId="1" applyFont="1" applyBorder="1" applyAlignment="1">
      <alignment horizontal="justify" vertical="center"/>
    </xf>
    <xf numFmtId="0" fontId="53" fillId="0" borderId="48" xfId="1" applyFont="1" applyBorder="1">
      <alignment vertical="center"/>
    </xf>
    <xf numFmtId="0" fontId="58" fillId="0" borderId="48" xfId="1" applyFont="1" applyBorder="1" applyAlignment="1">
      <alignment horizontal="justify" vertical="center"/>
    </xf>
    <xf numFmtId="0" fontId="53" fillId="0" borderId="44" xfId="1" applyFont="1" applyBorder="1" applyAlignment="1">
      <alignment horizontal="distributed" vertical="center"/>
    </xf>
    <xf numFmtId="0" fontId="58" fillId="0" borderId="44" xfId="1" applyFont="1" applyBorder="1" applyAlignment="1">
      <alignment horizontal="justify" vertical="center"/>
    </xf>
    <xf numFmtId="0" fontId="59" fillId="0" borderId="44" xfId="1" applyFont="1" applyBorder="1" applyAlignment="1">
      <alignment horizontal="justify" vertical="center"/>
    </xf>
    <xf numFmtId="0" fontId="52" fillId="0" borderId="94" xfId="0" applyFont="1" applyBorder="1" applyAlignment="1">
      <alignment horizontal="center" vertical="center"/>
    </xf>
    <xf numFmtId="166" fontId="43" fillId="0" borderId="96" xfId="0" applyNumberFormat="1" applyFont="1" applyBorder="1" applyAlignment="1" applyProtection="1">
      <alignment horizontal="center" vertical="center"/>
      <protection locked="0"/>
    </xf>
    <xf numFmtId="0" fontId="43" fillId="0" borderId="151" xfId="0" applyFont="1" applyBorder="1" applyAlignment="1" applyProtection="1">
      <alignment horizontal="center" vertical="center"/>
      <protection locked="0"/>
    </xf>
    <xf numFmtId="164" fontId="41" fillId="0" borderId="151" xfId="0" applyNumberFormat="1" applyFont="1" applyBorder="1" applyProtection="1">
      <alignment vertical="center"/>
      <protection locked="0"/>
    </xf>
    <xf numFmtId="164" fontId="41" fillId="0" borderId="84" xfId="0" applyNumberFormat="1" applyFont="1" applyBorder="1" applyProtection="1">
      <alignment vertical="center"/>
      <protection locked="0"/>
    </xf>
    <xf numFmtId="0" fontId="52" fillId="0" borderId="158" xfId="0" applyFont="1" applyBorder="1" applyAlignment="1">
      <alignment horizontal="center" vertical="center"/>
    </xf>
    <xf numFmtId="0" fontId="42" fillId="0" borderId="2" xfId="0" applyFont="1" applyBorder="1" applyAlignment="1" applyProtection="1">
      <alignment horizontal="center" vertical="center"/>
      <protection locked="0"/>
    </xf>
    <xf numFmtId="0" fontId="49" fillId="0" borderId="2" xfId="0" applyFont="1" applyBorder="1" applyAlignment="1">
      <alignment horizontal="center" vertical="center"/>
    </xf>
    <xf numFmtId="0" fontId="61" fillId="0" borderId="44" xfId="1" applyFont="1" applyBorder="1" applyAlignment="1">
      <alignment horizontal="left" vertical="center"/>
    </xf>
    <xf numFmtId="0" fontId="38" fillId="0" borderId="41" xfId="0" applyFont="1" applyBorder="1" applyAlignment="1">
      <alignment horizontal="left" vertical="center" wrapText="1" indent="1"/>
    </xf>
    <xf numFmtId="0" fontId="38" fillId="0" borderId="42" xfId="0" applyFont="1" applyBorder="1" applyAlignment="1">
      <alignment horizontal="left" vertical="center" wrapText="1" indent="1"/>
    </xf>
    <xf numFmtId="0" fontId="38" fillId="0" borderId="43" xfId="0" applyFont="1" applyBorder="1" applyAlignment="1">
      <alignment horizontal="left" vertical="center" wrapText="1" indent="1"/>
    </xf>
    <xf numFmtId="0" fontId="43" fillId="7" borderId="15" xfId="0" applyFont="1" applyFill="1" applyBorder="1" applyAlignment="1" applyProtection="1">
      <alignment horizontal="center" vertical="center"/>
      <protection locked="0"/>
    </xf>
    <xf numFmtId="0" fontId="43" fillId="7" borderId="16" xfId="0" applyFont="1" applyFill="1" applyBorder="1" applyAlignment="1" applyProtection="1">
      <alignment horizontal="center" vertical="center"/>
      <protection locked="0"/>
    </xf>
    <xf numFmtId="0" fontId="42" fillId="0" borderId="0" xfId="0" applyFont="1" applyAlignment="1">
      <alignment horizontal="left" vertical="center" wrapText="1"/>
    </xf>
    <xf numFmtId="0" fontId="38" fillId="0" borderId="0" xfId="0" applyFont="1" applyAlignment="1">
      <alignment vertical="center" wrapText="1"/>
    </xf>
    <xf numFmtId="0" fontId="38" fillId="0" borderId="15" xfId="0" applyFont="1" applyBorder="1" applyAlignment="1">
      <alignment horizontal="left" vertical="center"/>
    </xf>
    <xf numFmtId="0" fontId="38" fillId="0" borderId="13" xfId="0" applyFont="1" applyBorder="1" applyAlignment="1">
      <alignment horizontal="left" vertical="center" indent="1"/>
    </xf>
    <xf numFmtId="0" fontId="38" fillId="0" borderId="15" xfId="0" applyFont="1" applyBorder="1" applyAlignment="1">
      <alignment horizontal="left" vertical="center" indent="1"/>
    </xf>
    <xf numFmtId="172" fontId="41" fillId="0" borderId="152" xfId="0" applyNumberFormat="1" applyFont="1" applyBorder="1" applyAlignment="1" applyProtection="1">
      <alignment horizontal="distributed" vertical="center" indent="4"/>
      <protection locked="0"/>
    </xf>
    <xf numFmtId="172" fontId="41" fillId="0" borderId="151" xfId="0" applyNumberFormat="1" applyFont="1" applyBorder="1" applyAlignment="1" applyProtection="1">
      <alignment horizontal="distributed" vertical="center" indent="4"/>
      <protection locked="0"/>
    </xf>
    <xf numFmtId="172" fontId="41" fillId="0" borderId="97" xfId="0" applyNumberFormat="1" applyFont="1" applyBorder="1" applyAlignment="1" applyProtection="1">
      <alignment horizontal="distributed" vertical="center" indent="4"/>
      <protection locked="0"/>
    </xf>
    <xf numFmtId="172" fontId="41" fillId="0" borderId="98" xfId="0" applyNumberFormat="1" applyFont="1" applyBorder="1" applyAlignment="1" applyProtection="1">
      <alignment horizontal="distributed" vertical="center" indent="4"/>
      <protection locked="0"/>
    </xf>
    <xf numFmtId="0" fontId="43" fillId="11" borderId="17" xfId="0" applyFont="1" applyFill="1" applyBorder="1" applyAlignment="1">
      <alignment horizontal="center" vertical="center"/>
    </xf>
    <xf numFmtId="0" fontId="43" fillId="11" borderId="18" xfId="0" applyFont="1" applyFill="1" applyBorder="1" applyAlignment="1">
      <alignment horizontal="center" vertical="center"/>
    </xf>
    <xf numFmtId="0" fontId="43" fillId="11" borderId="136" xfId="0" applyFont="1" applyFill="1" applyBorder="1" applyAlignment="1">
      <alignment horizontal="center" vertical="center"/>
    </xf>
    <xf numFmtId="0" fontId="43" fillId="11" borderId="114" xfId="0" applyFont="1" applyFill="1" applyBorder="1" applyAlignment="1">
      <alignment horizontal="center" vertical="center"/>
    </xf>
    <xf numFmtId="0" fontId="43" fillId="11" borderId="9" xfId="0" applyFont="1" applyFill="1" applyBorder="1" applyAlignment="1">
      <alignment horizontal="center" vertical="center"/>
    </xf>
    <xf numFmtId="0" fontId="43" fillId="11" borderId="115" xfId="0" applyFont="1" applyFill="1" applyBorder="1" applyAlignment="1">
      <alignment horizontal="center" vertical="center"/>
    </xf>
    <xf numFmtId="0" fontId="43" fillId="11" borderId="114" xfId="0" applyFont="1" applyFill="1" applyBorder="1" applyAlignment="1">
      <alignment horizontal="center" vertical="center" wrapText="1"/>
    </xf>
    <xf numFmtId="0" fontId="43" fillId="11" borderId="10" xfId="0" applyFont="1" applyFill="1" applyBorder="1" applyAlignment="1">
      <alignment horizontal="center" vertical="center"/>
    </xf>
    <xf numFmtId="0" fontId="42" fillId="0" borderId="102" xfId="0" applyFont="1" applyBorder="1" applyAlignment="1">
      <alignment horizontal="left" vertical="center" wrapText="1" indent="1"/>
    </xf>
    <xf numFmtId="0" fontId="42" fillId="0" borderId="102" xfId="0" applyFont="1" applyBorder="1" applyAlignment="1">
      <alignment horizontal="left" vertical="center" indent="1"/>
    </xf>
    <xf numFmtId="0" fontId="57" fillId="7" borderId="102" xfId="0" applyFont="1" applyFill="1" applyBorder="1" applyAlignment="1" applyProtection="1">
      <alignment horizontal="center" vertical="center"/>
      <protection locked="0"/>
    </xf>
    <xf numFmtId="0" fontId="44" fillId="0" borderId="102" xfId="0" applyFont="1" applyBorder="1" applyAlignment="1">
      <alignment horizontal="left" vertical="center" wrapText="1" indent="1"/>
    </xf>
    <xf numFmtId="0" fontId="47" fillId="7" borderId="102" xfId="0" applyFont="1" applyFill="1" applyBorder="1" applyAlignment="1" applyProtection="1">
      <alignment horizontal="center" vertical="center" wrapText="1"/>
      <protection locked="0"/>
    </xf>
    <xf numFmtId="0" fontId="47" fillId="7" borderId="143" xfId="0" applyFont="1" applyFill="1" applyBorder="1" applyAlignment="1" applyProtection="1">
      <alignment horizontal="center" vertical="center" wrapText="1"/>
      <protection locked="0"/>
    </xf>
    <xf numFmtId="0" fontId="47" fillId="7" borderId="103" xfId="0" applyFont="1" applyFill="1" applyBorder="1" applyAlignment="1" applyProtection="1">
      <alignment horizontal="center" vertical="center" wrapText="1"/>
      <protection locked="0"/>
    </xf>
    <xf numFmtId="0" fontId="42" fillId="2" borderId="41" xfId="0" applyFont="1" applyFill="1" applyBorder="1" applyAlignment="1" applyProtection="1">
      <alignment horizontal="center" vertical="center" wrapText="1"/>
      <protection locked="0"/>
    </xf>
    <xf numFmtId="0" fontId="42" fillId="2" borderId="42" xfId="0" applyFont="1" applyFill="1" applyBorder="1" applyAlignment="1" applyProtection="1">
      <alignment horizontal="center" vertical="center" wrapText="1"/>
      <protection locked="0"/>
    </xf>
    <xf numFmtId="0" fontId="42" fillId="2" borderId="43" xfId="0" applyFont="1" applyFill="1" applyBorder="1" applyAlignment="1" applyProtection="1">
      <alignment horizontal="center" vertical="center" wrapText="1"/>
      <protection locked="0"/>
    </xf>
    <xf numFmtId="0" fontId="38" fillId="0" borderId="17" xfId="0" applyFont="1" applyBorder="1" applyAlignment="1">
      <alignment horizontal="left" vertical="center" wrapText="1" indent="1"/>
    </xf>
    <xf numFmtId="0" fontId="38" fillId="0" borderId="18" xfId="0" applyFont="1" applyBorder="1" applyAlignment="1">
      <alignment horizontal="left" vertical="center" wrapText="1" indent="1"/>
    </xf>
    <xf numFmtId="0" fontId="38" fillId="0" borderId="19" xfId="0" applyFont="1" applyBorder="1" applyAlignment="1">
      <alignment horizontal="left" vertical="center" wrapText="1" indent="1"/>
    </xf>
    <xf numFmtId="0" fontId="51" fillId="7" borderId="15" xfId="0" applyFont="1" applyFill="1" applyBorder="1" applyAlignment="1" applyProtection="1">
      <alignment horizontal="center" vertical="center"/>
      <protection locked="0"/>
    </xf>
    <xf numFmtId="0" fontId="51" fillId="7" borderId="16" xfId="0" applyFont="1" applyFill="1" applyBorder="1" applyAlignment="1" applyProtection="1">
      <alignment horizontal="center" vertical="center"/>
      <protection locked="0"/>
    </xf>
    <xf numFmtId="0" fontId="42" fillId="0" borderId="12" xfId="0" applyFont="1" applyBorder="1" applyAlignment="1">
      <alignment horizontal="center" vertical="center" textRotation="255" wrapText="1"/>
    </xf>
    <xf numFmtId="0" fontId="42" fillId="0" borderId="33" xfId="0" applyFont="1" applyBorder="1" applyAlignment="1">
      <alignment horizontal="center" vertical="center" textRotation="255"/>
    </xf>
    <xf numFmtId="0" fontId="42" fillId="0" borderId="12" xfId="0" applyFont="1" applyBorder="1" applyAlignment="1">
      <alignment horizontal="center" vertical="center" textRotation="255"/>
    </xf>
    <xf numFmtId="0" fontId="42" fillId="0" borderId="13" xfId="0" applyFont="1" applyBorder="1" applyAlignment="1">
      <alignment horizontal="center" vertical="center" textRotation="255"/>
    </xf>
    <xf numFmtId="0" fontId="42" fillId="0" borderId="117" xfId="0" applyFont="1" applyBorder="1" applyAlignment="1">
      <alignment horizontal="center" vertical="center" textRotation="255"/>
    </xf>
    <xf numFmtId="0" fontId="42" fillId="0" borderId="120" xfId="0" applyFont="1" applyBorder="1" applyAlignment="1">
      <alignment horizontal="left" vertical="center" indent="1"/>
    </xf>
    <xf numFmtId="0" fontId="38" fillId="0" borderId="120" xfId="0" applyFont="1" applyBorder="1" applyAlignment="1" applyProtection="1">
      <alignment horizontal="left" vertical="center" wrapText="1" indent="1"/>
      <protection locked="0"/>
    </xf>
    <xf numFmtId="0" fontId="38" fillId="0" borderId="96" xfId="0" applyFont="1" applyBorder="1" applyAlignment="1" applyProtection="1">
      <alignment horizontal="left" vertical="center" wrapText="1" indent="1"/>
      <protection locked="0"/>
    </xf>
    <xf numFmtId="0" fontId="38" fillId="0" borderId="121" xfId="0" applyFont="1" applyBorder="1" applyAlignment="1" applyProtection="1">
      <alignment horizontal="left" vertical="center" wrapText="1" indent="1"/>
      <protection locked="0"/>
    </xf>
    <xf numFmtId="0" fontId="42" fillId="0" borderId="64" xfId="0" applyFont="1" applyBorder="1" applyAlignment="1">
      <alignment horizontal="left" vertical="center" indent="1"/>
    </xf>
    <xf numFmtId="0" fontId="38" fillId="0" borderId="64" xfId="0" applyFont="1" applyBorder="1" applyAlignment="1" applyProtection="1">
      <alignment horizontal="left" vertical="top" wrapText="1" indent="1"/>
      <protection locked="0"/>
    </xf>
    <xf numFmtId="0" fontId="38" fillId="0" borderId="97" xfId="0" applyFont="1" applyBorder="1" applyAlignment="1" applyProtection="1">
      <alignment horizontal="left" vertical="top" wrapText="1" indent="1"/>
      <protection locked="0"/>
    </xf>
    <xf numFmtId="0" fontId="38" fillId="0" borderId="65" xfId="0" applyFont="1" applyBorder="1" applyAlignment="1" applyProtection="1">
      <alignment horizontal="left" vertical="top" wrapText="1" indent="1"/>
      <protection locked="0"/>
    </xf>
    <xf numFmtId="0" fontId="42" fillId="0" borderId="64" xfId="0" applyFont="1" applyBorder="1" applyAlignment="1">
      <alignment horizontal="left" vertical="center" wrapText="1" indent="1"/>
    </xf>
    <xf numFmtId="0" fontId="38" fillId="0" borderId="155" xfId="0" applyFont="1" applyBorder="1" applyAlignment="1" applyProtection="1">
      <alignment horizontal="center" vertical="center" wrapText="1"/>
      <protection locked="0"/>
    </xf>
    <xf numFmtId="0" fontId="38" fillId="0" borderId="156" xfId="0" applyFont="1" applyBorder="1" applyAlignment="1" applyProtection="1">
      <alignment horizontal="center" vertical="center" wrapText="1"/>
      <protection locked="0"/>
    </xf>
    <xf numFmtId="0" fontId="38" fillId="0" borderId="157" xfId="0" applyFont="1" applyBorder="1" applyAlignment="1" applyProtection="1">
      <alignment horizontal="center" vertical="center" wrapText="1"/>
      <protection locked="0"/>
    </xf>
    <xf numFmtId="0" fontId="42" fillId="2" borderId="17" xfId="0" applyFont="1" applyFill="1" applyBorder="1" applyAlignment="1">
      <alignment horizontal="center" vertical="center" wrapText="1"/>
    </xf>
    <xf numFmtId="0" fontId="42" fillId="2" borderId="18" xfId="0" applyFont="1" applyFill="1" applyBorder="1" applyAlignment="1">
      <alignment horizontal="center" vertical="center"/>
    </xf>
    <xf numFmtId="0" fontId="42" fillId="2" borderId="19" xfId="0" applyFont="1" applyFill="1" applyBorder="1" applyAlignment="1">
      <alignment horizontal="center" vertical="center"/>
    </xf>
    <xf numFmtId="0" fontId="43" fillId="2" borderId="12" xfId="0" applyFont="1" applyFill="1" applyBorder="1" applyAlignment="1">
      <alignment horizontal="center" vertical="center"/>
    </xf>
    <xf numFmtId="0" fontId="43" fillId="2" borderId="0" xfId="0" applyFont="1" applyFill="1" applyAlignment="1">
      <alignment horizontal="center" vertical="center"/>
    </xf>
    <xf numFmtId="0" fontId="43" fillId="2" borderId="27" xfId="0" applyFont="1" applyFill="1" applyBorder="1" applyAlignment="1">
      <alignment horizontal="center" vertical="center"/>
    </xf>
    <xf numFmtId="0" fontId="52" fillId="0" borderId="137" xfId="0" applyFont="1" applyBorder="1" applyAlignment="1">
      <alignment horizontal="center" vertical="center" wrapText="1"/>
    </xf>
    <xf numFmtId="0" fontId="52" fillId="0" borderId="107" xfId="0" applyFont="1" applyBorder="1" applyAlignment="1">
      <alignment horizontal="center" vertical="center"/>
    </xf>
    <xf numFmtId="0" fontId="51" fillId="7" borderId="107" xfId="0" applyFont="1" applyFill="1" applyBorder="1" applyAlignment="1" applyProtection="1">
      <alignment horizontal="center" vertical="center" wrapText="1"/>
      <protection locked="0"/>
    </xf>
    <xf numFmtId="0" fontId="51" fillId="7" borderId="108" xfId="0" applyFont="1" applyFill="1" applyBorder="1" applyAlignment="1" applyProtection="1">
      <alignment horizontal="center" vertical="center" wrapText="1"/>
      <protection locked="0"/>
    </xf>
    <xf numFmtId="0" fontId="56" fillId="0" borderId="107" xfId="0" applyFont="1" applyBorder="1" applyAlignment="1">
      <alignment horizontal="center" vertical="center" wrapText="1"/>
    </xf>
    <xf numFmtId="0" fontId="43" fillId="0" borderId="106" xfId="0" applyFont="1" applyBorder="1" applyAlignment="1">
      <alignment horizontal="center" vertical="center" wrapText="1"/>
    </xf>
    <xf numFmtId="0" fontId="43" fillId="0" borderId="107" xfId="0" applyFont="1" applyBorder="1" applyAlignment="1">
      <alignment horizontal="center" vertical="center" wrapText="1"/>
    </xf>
    <xf numFmtId="0" fontId="52" fillId="0" borderId="106" xfId="0" applyFont="1" applyBorder="1" applyAlignment="1">
      <alignment horizontal="center" vertical="center" wrapText="1"/>
    </xf>
    <xf numFmtId="0" fontId="52" fillId="0" borderId="107" xfId="0" applyFont="1" applyBorder="1" applyAlignment="1">
      <alignment horizontal="center" vertical="center" wrapText="1"/>
    </xf>
    <xf numFmtId="0" fontId="51" fillId="7" borderId="142" xfId="0" applyFont="1" applyFill="1" applyBorder="1" applyAlignment="1" applyProtection="1">
      <alignment horizontal="center" vertical="center"/>
      <protection locked="0"/>
    </xf>
    <xf numFmtId="0" fontId="51" fillId="7" borderId="159" xfId="0" applyFont="1" applyFill="1" applyBorder="1" applyAlignment="1" applyProtection="1">
      <alignment horizontal="center" vertical="center"/>
      <protection locked="0"/>
    </xf>
    <xf numFmtId="0" fontId="51" fillId="7" borderId="160" xfId="0" applyFont="1" applyFill="1" applyBorder="1" applyAlignment="1" applyProtection="1">
      <alignment horizontal="center" vertical="center"/>
      <protection locked="0"/>
    </xf>
    <xf numFmtId="0" fontId="43" fillId="0" borderId="154" xfId="0" applyFont="1" applyBorder="1" applyAlignment="1">
      <alignment horizontal="center" vertical="center" wrapText="1"/>
    </xf>
    <xf numFmtId="0" fontId="43" fillId="0" borderId="155" xfId="0" applyFont="1" applyBorder="1" applyAlignment="1">
      <alignment horizontal="center" vertical="center"/>
    </xf>
    <xf numFmtId="0" fontId="47" fillId="7" borderId="155" xfId="0" applyFont="1" applyFill="1" applyBorder="1" applyAlignment="1" applyProtection="1">
      <alignment horizontal="center" vertical="center" wrapText="1"/>
      <protection locked="0"/>
    </xf>
    <xf numFmtId="0" fontId="43" fillId="0" borderId="155" xfId="0" applyFont="1" applyBorder="1" applyAlignment="1">
      <alignment horizontal="center" vertical="center" wrapText="1"/>
    </xf>
    <xf numFmtId="165" fontId="38" fillId="8" borderId="84" xfId="0" applyNumberFormat="1" applyFont="1" applyFill="1" applyBorder="1" applyAlignment="1">
      <alignment horizontal="center" vertical="center"/>
    </xf>
    <xf numFmtId="0" fontId="41" fillId="0" borderId="84" xfId="0" applyFont="1" applyBorder="1" applyAlignment="1" applyProtection="1">
      <alignment horizontal="center" vertical="center"/>
      <protection locked="0"/>
    </xf>
    <xf numFmtId="0" fontId="43" fillId="0" borderId="88" xfId="0" applyFont="1" applyBorder="1" applyAlignment="1">
      <alignment horizontal="center" vertical="center"/>
    </xf>
    <xf numFmtId="0" fontId="43" fillId="0" borderId="64" xfId="0" applyFont="1" applyBorder="1" applyAlignment="1">
      <alignment horizontal="center" vertical="center"/>
    </xf>
    <xf numFmtId="0" fontId="43" fillId="0" borderId="89" xfId="0" applyFont="1" applyBorder="1" applyAlignment="1">
      <alignment horizontal="center" vertical="center"/>
    </xf>
    <xf numFmtId="0" fontId="43" fillId="0" borderId="90" xfId="0" applyFont="1" applyBorder="1" applyAlignment="1">
      <alignment horizontal="center" vertical="center"/>
    </xf>
    <xf numFmtId="0" fontId="42" fillId="8" borderId="39" xfId="0" applyFont="1" applyFill="1" applyBorder="1" applyAlignment="1">
      <alignment horizontal="right" vertical="center"/>
    </xf>
    <xf numFmtId="0" fontId="46" fillId="0" borderId="94" xfId="0" applyFont="1" applyBorder="1" applyAlignment="1" applyProtection="1">
      <alignment horizontal="center" vertical="center" wrapText="1"/>
      <protection locked="0"/>
    </xf>
    <xf numFmtId="0" fontId="46" fillId="0" borderId="39" xfId="0" applyFont="1" applyBorder="1" applyAlignment="1" applyProtection="1">
      <alignment horizontal="center" vertical="center" wrapText="1"/>
      <protection locked="0"/>
    </xf>
    <xf numFmtId="0" fontId="46" fillId="0" borderId="104" xfId="0" applyFont="1" applyBorder="1" applyAlignment="1" applyProtection="1">
      <alignment horizontal="center" vertical="center" wrapText="1"/>
      <protection locked="0"/>
    </xf>
    <xf numFmtId="0" fontId="54" fillId="0" borderId="39" xfId="0" applyFont="1" applyBorder="1" applyAlignment="1">
      <alignment horizontal="left" vertical="center" wrapText="1" indent="1"/>
    </xf>
    <xf numFmtId="0" fontId="54" fillId="0" borderId="105" xfId="0" applyFont="1" applyBorder="1" applyAlignment="1">
      <alignment horizontal="left" vertical="center" wrapText="1" indent="1"/>
    </xf>
    <xf numFmtId="0" fontId="54" fillId="0" borderId="2" xfId="0" applyFont="1" applyBorder="1" applyAlignment="1">
      <alignment horizontal="left" vertical="center" wrapText="1" indent="1"/>
    </xf>
    <xf numFmtId="0" fontId="54" fillId="0" borderId="161" xfId="0" applyFont="1" applyBorder="1" applyAlignment="1">
      <alignment horizontal="left" vertical="center" wrapText="1" indent="1"/>
    </xf>
    <xf numFmtId="0" fontId="44" fillId="0" borderId="2" xfId="0" applyFont="1" applyBorder="1" applyAlignment="1">
      <alignment horizontal="center" vertical="center" wrapText="1"/>
    </xf>
    <xf numFmtId="0" fontId="41" fillId="8" borderId="151" xfId="0" applyFont="1" applyFill="1" applyBorder="1" applyAlignment="1">
      <alignment horizontal="center" vertical="center"/>
    </xf>
    <xf numFmtId="0" fontId="41" fillId="8" borderId="84" xfId="0" applyFont="1" applyFill="1" applyBorder="1" applyAlignment="1">
      <alignment horizontal="center" vertical="center"/>
    </xf>
    <xf numFmtId="0" fontId="38" fillId="0" borderId="151" xfId="0" applyFont="1" applyBorder="1" applyAlignment="1" applyProtection="1">
      <alignment horizontal="center" vertical="center"/>
      <protection locked="0"/>
    </xf>
    <xf numFmtId="0" fontId="38" fillId="0" borderId="84" xfId="0" applyFont="1" applyBorder="1" applyAlignment="1" applyProtection="1">
      <alignment horizontal="center" vertical="center"/>
      <protection locked="0"/>
    </xf>
    <xf numFmtId="0" fontId="41" fillId="0" borderId="151" xfId="0" applyFont="1" applyBorder="1" applyAlignment="1" applyProtection="1">
      <alignment horizontal="center" vertical="center"/>
      <protection locked="0"/>
    </xf>
    <xf numFmtId="0" fontId="41" fillId="0" borderId="153"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51" fillId="0" borderId="144" xfId="0" applyFont="1" applyBorder="1" applyAlignment="1">
      <alignment horizontal="center" vertical="center" wrapText="1"/>
    </xf>
    <xf numFmtId="0" fontId="51" fillId="0" borderId="145" xfId="0" applyFont="1" applyBorder="1" applyAlignment="1">
      <alignment horizontal="center" vertical="center"/>
    </xf>
    <xf numFmtId="0" fontId="48" fillId="0" borderId="145" xfId="0" applyFont="1" applyBorder="1" applyAlignment="1" applyProtection="1">
      <alignment horizontal="left" vertical="center" wrapText="1" indent="1"/>
      <protection locked="0"/>
    </xf>
    <xf numFmtId="0" fontId="48" fillId="0" borderId="94" xfId="0" applyFont="1" applyBorder="1" applyAlignment="1" applyProtection="1">
      <alignment horizontal="left" vertical="center" wrapText="1" indent="1"/>
      <protection locked="0"/>
    </xf>
    <xf numFmtId="0" fontId="48" fillId="0" borderId="148" xfId="0" applyFont="1" applyBorder="1" applyAlignment="1" applyProtection="1">
      <alignment horizontal="left" vertical="center" wrapText="1" indent="1"/>
      <protection locked="0"/>
    </xf>
    <xf numFmtId="0" fontId="43" fillId="0" borderId="149" xfId="0" applyFont="1" applyBorder="1" applyAlignment="1">
      <alignment horizontal="center" vertical="center" wrapText="1"/>
    </xf>
    <xf numFmtId="0" fontId="43" fillId="0" borderId="150" xfId="0" applyFont="1" applyBorder="1" applyAlignment="1">
      <alignment horizontal="center" vertical="center" wrapText="1"/>
    </xf>
    <xf numFmtId="0" fontId="43" fillId="0" borderId="88" xfId="0" applyFont="1" applyBorder="1" applyAlignment="1">
      <alignment horizontal="center" vertical="center" wrapText="1"/>
    </xf>
    <xf numFmtId="0" fontId="43" fillId="0" borderId="64" xfId="0" applyFont="1" applyBorder="1" applyAlignment="1">
      <alignment horizontal="center" vertical="center" wrapText="1"/>
    </xf>
    <xf numFmtId="165" fontId="38" fillId="8" borderId="151" xfId="0" applyNumberFormat="1" applyFont="1" applyFill="1" applyBorder="1" applyAlignment="1">
      <alignment horizontal="center" vertical="center"/>
    </xf>
    <xf numFmtId="0" fontId="43" fillId="0" borderId="38" xfId="0" applyFont="1" applyBorder="1" applyAlignment="1">
      <alignment horizontal="center" vertical="center"/>
    </xf>
    <xf numFmtId="0" fontId="43" fillId="0" borderId="20" xfId="0" applyFont="1" applyBorder="1" applyAlignment="1">
      <alignment horizontal="center" vertical="center"/>
    </xf>
    <xf numFmtId="0" fontId="47" fillId="7" borderId="106" xfId="0" applyFont="1" applyFill="1" applyBorder="1" applyAlignment="1" applyProtection="1">
      <alignment horizontal="center" vertical="center"/>
      <protection locked="0"/>
    </xf>
    <xf numFmtId="0" fontId="47" fillId="7" borderId="107" xfId="0" applyFont="1" applyFill="1" applyBorder="1" applyAlignment="1" applyProtection="1">
      <alignment horizontal="center" vertical="center"/>
      <protection locked="0"/>
    </xf>
    <xf numFmtId="0" fontId="47" fillId="7" borderId="108" xfId="0" applyFont="1" applyFill="1" applyBorder="1" applyAlignment="1" applyProtection="1">
      <alignment horizontal="center" vertical="center"/>
      <protection locked="0"/>
    </xf>
    <xf numFmtId="0" fontId="44" fillId="0" borderId="106" xfId="0" applyFont="1" applyBorder="1" applyAlignment="1">
      <alignment horizontal="center" vertical="center" wrapText="1"/>
    </xf>
    <xf numFmtId="0" fontId="44" fillId="0" borderId="107" xfId="0" applyFont="1" applyBorder="1" applyAlignment="1">
      <alignment horizontal="center" vertical="center" wrapText="1"/>
    </xf>
    <xf numFmtId="0" fontId="44" fillId="0" borderId="108" xfId="0" applyFont="1" applyBorder="1" applyAlignment="1">
      <alignment horizontal="center" vertical="center" wrapText="1"/>
    </xf>
    <xf numFmtId="0" fontId="41" fillId="0" borderId="106" xfId="0" applyFont="1" applyBorder="1" applyAlignment="1" applyProtection="1">
      <alignment horizontal="center" vertical="center"/>
      <protection locked="0"/>
    </xf>
    <xf numFmtId="0" fontId="41" fillId="0" borderId="107" xfId="0" applyFont="1" applyBorder="1" applyAlignment="1" applyProtection="1">
      <alignment horizontal="center" vertical="center"/>
      <protection locked="0"/>
    </xf>
    <xf numFmtId="0" fontId="41" fillId="0" borderId="109" xfId="0" applyFont="1" applyBorder="1" applyAlignment="1" applyProtection="1">
      <alignment horizontal="center" vertical="center"/>
      <protection locked="0"/>
    </xf>
    <xf numFmtId="0" fontId="51" fillId="0" borderId="100" xfId="0" applyFont="1" applyBorder="1" applyAlignment="1">
      <alignment horizontal="center" vertical="center" wrapText="1"/>
    </xf>
    <xf numFmtId="0" fontId="51" fillId="0" borderId="92" xfId="0" applyFont="1" applyBorder="1" applyAlignment="1">
      <alignment horizontal="center" vertical="center"/>
    </xf>
    <xf numFmtId="0" fontId="48" fillId="0" borderId="92" xfId="0" applyFont="1" applyBorder="1" applyAlignment="1" applyProtection="1">
      <alignment horizontal="left" vertical="center" wrapText="1" indent="1"/>
      <protection locked="0"/>
    </xf>
    <xf numFmtId="0" fontId="48" fillId="0" borderId="110" xfId="0" applyFont="1" applyBorder="1" applyAlignment="1" applyProtection="1">
      <alignment horizontal="left" vertical="center" wrapText="1" indent="1"/>
      <protection locked="0"/>
    </xf>
    <xf numFmtId="0" fontId="48" fillId="0" borderId="101" xfId="0" applyFont="1" applyBorder="1" applyAlignment="1" applyProtection="1">
      <alignment horizontal="left" vertical="center" wrapText="1" indent="1"/>
      <protection locked="0"/>
    </xf>
    <xf numFmtId="0" fontId="50" fillId="0" borderId="64" xfId="4" applyFont="1" applyBorder="1" applyAlignment="1" applyProtection="1">
      <alignment horizontal="left" vertical="center" indent="1"/>
      <protection locked="0"/>
    </xf>
    <xf numFmtId="0" fontId="38" fillId="0" borderId="64" xfId="0" applyFont="1" applyBorder="1" applyAlignment="1" applyProtection="1">
      <alignment horizontal="left" vertical="center" indent="1"/>
      <protection locked="0"/>
    </xf>
    <xf numFmtId="0" fontId="38" fillId="0" borderId="83" xfId="0" applyFont="1" applyBorder="1" applyAlignment="1" applyProtection="1">
      <alignment horizontal="left" vertical="center" indent="1"/>
      <protection locked="0"/>
    </xf>
    <xf numFmtId="0" fontId="51" fillId="0" borderId="93" xfId="0" applyFont="1" applyBorder="1" applyAlignment="1">
      <alignment horizontal="center" vertical="center"/>
    </xf>
    <xf numFmtId="0" fontId="51" fillId="0" borderId="64" xfId="0" applyFont="1" applyBorder="1" applyAlignment="1">
      <alignment horizontal="center" vertical="center"/>
    </xf>
    <xf numFmtId="0" fontId="50" fillId="0" borderId="64" xfId="4" applyFont="1" applyFill="1" applyBorder="1" applyAlignment="1" applyProtection="1">
      <alignment horizontal="left" vertical="center" indent="1"/>
      <protection locked="0"/>
    </xf>
    <xf numFmtId="0" fontId="50" fillId="0" borderId="97" xfId="4" applyFont="1" applyFill="1" applyBorder="1" applyAlignment="1" applyProtection="1">
      <alignment horizontal="left" vertical="center" indent="1"/>
      <protection locked="0"/>
    </xf>
    <xf numFmtId="0" fontId="50" fillId="0" borderId="65" xfId="4" applyFont="1" applyFill="1" applyBorder="1" applyAlignment="1" applyProtection="1">
      <alignment horizontal="left" vertical="center" indent="1"/>
      <protection locked="0"/>
    </xf>
    <xf numFmtId="0" fontId="52" fillId="0" borderId="144" xfId="0" applyFont="1" applyBorder="1" applyAlignment="1">
      <alignment horizontal="center" vertical="center" wrapText="1"/>
    </xf>
    <xf numFmtId="0" fontId="52" fillId="0" borderId="145" xfId="0" applyFont="1" applyBorder="1" applyAlignment="1">
      <alignment horizontal="center" vertical="center"/>
    </xf>
    <xf numFmtId="0" fontId="38" fillId="0" borderId="145" xfId="0" applyFont="1" applyBorder="1" applyAlignment="1" applyProtection="1">
      <alignment horizontal="left" vertical="center" indent="1"/>
      <protection locked="0"/>
    </xf>
    <xf numFmtId="0" fontId="38" fillId="0" borderId="146" xfId="0" applyFont="1" applyBorder="1" applyAlignment="1" applyProtection="1">
      <alignment horizontal="left" vertical="center" indent="1"/>
      <protection locked="0"/>
    </xf>
    <xf numFmtId="0" fontId="47" fillId="0" borderId="147" xfId="0" applyFont="1" applyBorder="1" applyAlignment="1">
      <alignment horizontal="center" vertical="center" wrapText="1"/>
    </xf>
    <xf numFmtId="0" fontId="47" fillId="0" borderId="145" xfId="0" applyFont="1" applyBorder="1" applyAlignment="1">
      <alignment horizontal="center" vertical="center"/>
    </xf>
    <xf numFmtId="0" fontId="48" fillId="0" borderId="145" xfId="0" applyFont="1" applyBorder="1" applyAlignment="1" applyProtection="1">
      <alignment horizontal="left" vertical="center" indent="1"/>
      <protection locked="0"/>
    </xf>
    <xf numFmtId="0" fontId="48" fillId="0" borderId="94" xfId="0" applyFont="1" applyBorder="1" applyAlignment="1" applyProtection="1">
      <alignment horizontal="left" vertical="center" indent="1"/>
      <protection locked="0"/>
    </xf>
    <xf numFmtId="0" fontId="48" fillId="0" borderId="148" xfId="0" applyFont="1" applyBorder="1" applyAlignment="1" applyProtection="1">
      <alignment horizontal="left" vertical="center" indent="1"/>
      <protection locked="0"/>
    </xf>
    <xf numFmtId="0" fontId="52" fillId="0" borderId="118" xfId="0" applyFont="1" applyBorder="1" applyAlignment="1">
      <alignment horizontal="center" vertical="center" wrapText="1"/>
    </xf>
    <xf numFmtId="0" fontId="52" fillId="0" borderId="98" xfId="0" applyFont="1" applyBorder="1" applyAlignment="1">
      <alignment horizontal="center" vertical="center" wrapText="1"/>
    </xf>
    <xf numFmtId="0" fontId="52" fillId="0" borderId="99" xfId="0" applyFont="1" applyBorder="1" applyAlignment="1">
      <alignment horizontal="center" vertical="center" wrapText="1"/>
    </xf>
    <xf numFmtId="0" fontId="27" fillId="0" borderId="97" xfId="0" applyFont="1" applyBorder="1" applyAlignment="1" applyProtection="1">
      <alignment horizontal="left" vertical="center" wrapText="1" indent="1"/>
      <protection locked="0"/>
    </xf>
    <xf numFmtId="0" fontId="27" fillId="0" borderId="98" xfId="0" applyFont="1" applyBorder="1" applyAlignment="1" applyProtection="1">
      <alignment horizontal="left" vertical="center" wrapText="1" indent="1"/>
      <protection locked="0"/>
    </xf>
    <xf numFmtId="0" fontId="27" fillId="0" borderId="99" xfId="0" applyFont="1" applyBorder="1" applyAlignment="1" applyProtection="1">
      <alignment horizontal="left" vertical="center" wrapText="1" indent="1"/>
      <protection locked="0"/>
    </xf>
    <xf numFmtId="0" fontId="44" fillId="7" borderId="94" xfId="0" applyFont="1" applyFill="1" applyBorder="1" applyAlignment="1" applyProtection="1">
      <alignment horizontal="center" vertical="center" wrapText="1"/>
      <protection locked="0"/>
    </xf>
    <xf numFmtId="0" fontId="44" fillId="7" borderId="95" xfId="0" applyFont="1" applyFill="1" applyBorder="1" applyAlignment="1" applyProtection="1">
      <alignment horizontal="center" vertical="center" wrapText="1"/>
      <protection locked="0"/>
    </xf>
    <xf numFmtId="0" fontId="44" fillId="7" borderId="96" xfId="0" applyFont="1" applyFill="1" applyBorder="1" applyAlignment="1" applyProtection="1">
      <alignment horizontal="center" vertical="center" wrapText="1"/>
      <protection locked="0"/>
    </xf>
    <xf numFmtId="0" fontId="44" fillId="7" borderId="26" xfId="0" applyFont="1" applyFill="1" applyBorder="1" applyAlignment="1" applyProtection="1">
      <alignment horizontal="center" vertical="center" wrapText="1"/>
      <protection locked="0"/>
    </xf>
    <xf numFmtId="0" fontId="47" fillId="0" borderId="119" xfId="0" applyFont="1" applyBorder="1" applyAlignment="1">
      <alignment horizontal="center" vertical="center" wrapText="1"/>
    </xf>
    <xf numFmtId="0" fontId="47" fillId="0" borderId="98" xfId="0" applyFont="1" applyBorder="1" applyAlignment="1">
      <alignment horizontal="center" vertical="center" wrapText="1"/>
    </xf>
    <xf numFmtId="0" fontId="47" fillId="0" borderId="99" xfId="0" applyFont="1" applyBorder="1" applyAlignment="1">
      <alignment horizontal="center" vertical="center" wrapText="1"/>
    </xf>
    <xf numFmtId="0" fontId="52" fillId="0" borderId="118" xfId="0" applyFont="1" applyBorder="1" applyAlignment="1">
      <alignment horizontal="center" vertical="center"/>
    </xf>
    <xf numFmtId="0" fontId="52" fillId="0" borderId="98" xfId="0" applyFont="1" applyBorder="1" applyAlignment="1">
      <alignment horizontal="center" vertical="center"/>
    </xf>
    <xf numFmtId="0" fontId="52" fillId="0" borderId="99" xfId="0" applyFont="1" applyBorder="1" applyAlignment="1">
      <alignment horizontal="center" vertical="center"/>
    </xf>
    <xf numFmtId="0" fontId="38" fillId="0" borderId="64" xfId="0" applyFont="1" applyBorder="1" applyAlignment="1" applyProtection="1">
      <alignment horizontal="left" vertical="center" wrapText="1" indent="1"/>
      <protection locked="0"/>
    </xf>
    <xf numFmtId="0" fontId="44" fillId="7" borderId="105" xfId="0" applyFont="1" applyFill="1" applyBorder="1" applyAlignment="1" applyProtection="1">
      <alignment horizontal="center" vertical="center" wrapText="1"/>
      <protection locked="0"/>
    </xf>
    <xf numFmtId="0" fontId="44" fillId="7" borderId="29" xfId="0" applyFont="1" applyFill="1" applyBorder="1" applyAlignment="1" applyProtection="1">
      <alignment horizontal="center" vertical="center" wrapText="1"/>
      <protection locked="0"/>
    </xf>
    <xf numFmtId="0" fontId="27" fillId="0" borderId="94" xfId="0" applyFont="1" applyBorder="1" applyAlignment="1" applyProtection="1">
      <alignment horizontal="center" vertical="center" wrapText="1"/>
      <protection locked="0"/>
    </xf>
    <xf numFmtId="0" fontId="27" fillId="0" borderId="39"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38" fillId="0" borderId="84" xfId="0" applyFont="1" applyBorder="1" applyAlignment="1" applyProtection="1">
      <alignment horizontal="center" vertical="center" wrapText="1"/>
      <protection locked="0"/>
    </xf>
    <xf numFmtId="0" fontId="43" fillId="0" borderId="123" xfId="0" applyFont="1" applyBorder="1" applyAlignment="1">
      <alignment horizontal="center" vertical="center"/>
    </xf>
    <xf numFmtId="0" fontId="43" fillId="0" borderId="111" xfId="0" applyFont="1" applyBorder="1" applyAlignment="1">
      <alignment horizontal="center" vertical="center"/>
    </xf>
    <xf numFmtId="0" fontId="43" fillId="0" borderId="124" xfId="0" applyFont="1" applyBorder="1" applyAlignment="1">
      <alignment horizontal="center" vertical="center"/>
    </xf>
    <xf numFmtId="0" fontId="38" fillId="11" borderId="110" xfId="0" applyFont="1" applyFill="1" applyBorder="1" applyAlignment="1" applyProtection="1">
      <alignment horizontal="left" vertical="center" wrapText="1"/>
      <protection locked="0"/>
    </xf>
    <xf numFmtId="0" fontId="38" fillId="11" borderId="111" xfId="0" applyFont="1" applyFill="1" applyBorder="1" applyAlignment="1" applyProtection="1">
      <alignment horizontal="left" vertical="center" wrapText="1"/>
      <protection locked="0"/>
    </xf>
    <xf numFmtId="0" fontId="38" fillId="11" borderId="112" xfId="0" applyFont="1" applyFill="1" applyBorder="1" applyAlignment="1" applyProtection="1">
      <alignment horizontal="left" vertical="center" wrapText="1"/>
      <protection locked="0"/>
    </xf>
    <xf numFmtId="0" fontId="47" fillId="0" borderId="125" xfId="0" applyFont="1" applyBorder="1" applyAlignment="1">
      <alignment horizontal="center" vertical="center" wrapText="1"/>
    </xf>
    <xf numFmtId="0" fontId="47" fillId="0" borderId="111" xfId="0" applyFont="1" applyBorder="1" applyAlignment="1">
      <alignment horizontal="center" vertical="center" wrapText="1"/>
    </xf>
    <xf numFmtId="0" fontId="47" fillId="0" borderId="124" xfId="0" applyFont="1" applyBorder="1" applyAlignment="1">
      <alignment horizontal="center" vertical="center" wrapText="1"/>
    </xf>
    <xf numFmtId="0" fontId="38" fillId="11" borderId="126" xfId="0" applyFont="1" applyFill="1" applyBorder="1" applyAlignment="1" applyProtection="1">
      <alignment horizontal="left" vertical="center" wrapText="1"/>
      <protection locked="0"/>
    </xf>
    <xf numFmtId="0" fontId="52" fillId="0" borderId="88" xfId="0" applyFont="1" applyBorder="1" applyAlignment="1">
      <alignment horizontal="center" vertical="center"/>
    </xf>
    <xf numFmtId="0" fontId="52" fillId="0" borderId="64" xfId="0" applyFont="1" applyBorder="1" applyAlignment="1">
      <alignment horizontal="center" vertical="center"/>
    </xf>
    <xf numFmtId="0" fontId="38" fillId="0" borderId="64" xfId="0" applyFont="1" applyBorder="1" applyAlignment="1" applyProtection="1">
      <alignment horizontal="left" vertical="center" wrapText="1"/>
      <protection locked="0"/>
    </xf>
    <xf numFmtId="0" fontId="38" fillId="0" borderId="64" xfId="0" applyFont="1" applyBorder="1" applyAlignment="1" applyProtection="1">
      <alignment horizontal="left" vertical="center"/>
      <protection locked="0"/>
    </xf>
    <xf numFmtId="0" fontId="38" fillId="0" borderId="83" xfId="0" applyFont="1" applyBorder="1" applyAlignment="1" applyProtection="1">
      <alignment horizontal="left" vertical="center"/>
      <protection locked="0"/>
    </xf>
    <xf numFmtId="0" fontId="47" fillId="0" borderId="93" xfId="0" applyFont="1" applyBorder="1" applyAlignment="1">
      <alignment horizontal="distributed" vertical="center" indent="1"/>
    </xf>
    <xf numFmtId="0" fontId="47" fillId="0" borderId="64" xfId="0" applyFont="1" applyBorder="1" applyAlignment="1">
      <alignment horizontal="distributed" vertical="center" indent="1"/>
    </xf>
    <xf numFmtId="0" fontId="48" fillId="0" borderId="64" xfId="0" applyFont="1" applyBorder="1" applyAlignment="1" applyProtection="1">
      <alignment horizontal="left" vertical="center" wrapText="1"/>
      <protection locked="0"/>
    </xf>
    <xf numFmtId="0" fontId="48" fillId="0" borderId="97" xfId="0" applyFont="1" applyBorder="1" applyAlignment="1" applyProtection="1">
      <alignment horizontal="left" vertical="center" wrapText="1"/>
      <protection locked="0"/>
    </xf>
    <xf numFmtId="0" fontId="48" fillId="0" borderId="65" xfId="0" applyFont="1" applyBorder="1" applyAlignment="1" applyProtection="1">
      <alignment horizontal="left" vertical="center" wrapText="1"/>
      <protection locked="0"/>
    </xf>
    <xf numFmtId="164" fontId="39" fillId="0" borderId="2" xfId="0" applyNumberFormat="1" applyFont="1" applyBorder="1" applyAlignment="1" applyProtection="1">
      <alignment horizontal="center"/>
      <protection locked="0"/>
    </xf>
    <xf numFmtId="0" fontId="40" fillId="0" borderId="0" xfId="0" applyFont="1" applyAlignment="1">
      <alignment horizontal="center" vertical="center" wrapText="1"/>
    </xf>
    <xf numFmtId="0" fontId="40" fillId="0" borderId="0" xfId="0" applyFont="1" applyAlignment="1">
      <alignment horizontal="center" vertical="center"/>
    </xf>
    <xf numFmtId="0" fontId="41" fillId="0" borderId="0" xfId="0" applyFont="1" applyAlignment="1">
      <alignment horizontal="center" vertical="center"/>
    </xf>
    <xf numFmtId="171" fontId="41" fillId="0" borderId="0" xfId="0" applyNumberFormat="1" applyFont="1" applyAlignment="1" applyProtection="1">
      <alignment horizontal="center" vertical="distributed"/>
      <protection locked="0"/>
    </xf>
    <xf numFmtId="0" fontId="43" fillId="0" borderId="41" xfId="0" applyFont="1" applyBorder="1" applyAlignment="1">
      <alignment horizontal="distributed" vertical="center" indent="1"/>
    </xf>
    <xf numFmtId="0" fontId="43" fillId="0" borderId="42" xfId="0" applyFont="1" applyBorder="1" applyAlignment="1">
      <alignment horizontal="distributed" vertical="center" indent="1"/>
    </xf>
    <xf numFmtId="0" fontId="43" fillId="0" borderId="91" xfId="0" applyFont="1" applyBorder="1" applyAlignment="1">
      <alignment horizontal="distributed" vertical="center" indent="1"/>
    </xf>
    <xf numFmtId="0" fontId="41" fillId="7" borderId="49" xfId="0" applyFont="1" applyFill="1" applyBorder="1" applyAlignment="1" applyProtection="1">
      <alignment horizontal="center" vertical="center" wrapText="1" shrinkToFit="1"/>
      <protection locked="0"/>
    </xf>
    <xf numFmtId="0" fontId="41" fillId="7" borderId="42" xfId="0" applyFont="1" applyFill="1" applyBorder="1" applyAlignment="1" applyProtection="1">
      <alignment horizontal="center" vertical="center" wrapText="1" shrinkToFit="1"/>
      <protection locked="0"/>
    </xf>
    <xf numFmtId="0" fontId="43" fillId="0" borderId="50" xfId="0" applyFont="1" applyBorder="1" applyAlignment="1">
      <alignment horizontal="center" vertical="center"/>
    </xf>
    <xf numFmtId="0" fontId="44" fillId="0" borderId="49" xfId="0" applyFont="1" applyBorder="1" applyAlignment="1">
      <alignment horizontal="center" vertical="center" wrapText="1"/>
    </xf>
    <xf numFmtId="0" fontId="44" fillId="0" borderId="42" xfId="0" applyFont="1" applyBorder="1" applyAlignment="1">
      <alignment horizontal="center" vertical="center" wrapText="1"/>
    </xf>
    <xf numFmtId="0" fontId="44" fillId="0" borderId="91" xfId="0" applyFont="1" applyBorder="1" applyAlignment="1">
      <alignment horizontal="center" vertical="center" wrapText="1"/>
    </xf>
    <xf numFmtId="0" fontId="42" fillId="7" borderId="49" xfId="0" applyFont="1" applyFill="1" applyBorder="1" applyAlignment="1" applyProtection="1">
      <alignment horizontal="center" vertical="center" shrinkToFit="1"/>
      <protection locked="0"/>
    </xf>
    <xf numFmtId="0" fontId="42" fillId="7" borderId="42" xfId="0" applyFont="1" applyFill="1" applyBorder="1" applyAlignment="1" applyProtection="1">
      <alignment horizontal="center" vertical="center" shrinkToFit="1"/>
      <protection locked="0"/>
    </xf>
    <xf numFmtId="0" fontId="42" fillId="7" borderId="91" xfId="0" applyFont="1" applyFill="1" applyBorder="1" applyAlignment="1" applyProtection="1">
      <alignment horizontal="center" vertical="center" shrinkToFit="1"/>
      <protection locked="0"/>
    </xf>
    <xf numFmtId="0" fontId="45" fillId="7" borderId="49" xfId="0" applyFont="1" applyFill="1" applyBorder="1" applyAlignment="1" applyProtection="1">
      <alignment horizontal="center" vertical="center"/>
      <protection locked="0"/>
    </xf>
    <xf numFmtId="0" fontId="45" fillId="7" borderId="43" xfId="0" applyFont="1" applyFill="1" applyBorder="1" applyAlignment="1" applyProtection="1">
      <alignment horizontal="center" vertical="center"/>
      <protection locked="0"/>
    </xf>
    <xf numFmtId="0" fontId="53" fillId="0" borderId="46" xfId="1" applyFont="1" applyBorder="1" applyAlignment="1">
      <alignment horizontal="left" vertical="center" wrapText="1"/>
    </xf>
    <xf numFmtId="0" fontId="53" fillId="0" borderId="51" xfId="1" applyFont="1" applyBorder="1" applyAlignment="1">
      <alignment horizontal="left" vertical="center" wrapText="1"/>
    </xf>
    <xf numFmtId="0" fontId="53" fillId="0" borderId="45" xfId="1" applyFont="1" applyBorder="1" applyAlignment="1">
      <alignment horizontal="left" vertical="center" wrapText="1"/>
    </xf>
    <xf numFmtId="168" fontId="48" fillId="0" borderId="46" xfId="1" applyNumberFormat="1" applyFont="1" applyBorder="1" applyAlignment="1">
      <alignment horizontal="right" vertical="center" indent="2"/>
    </xf>
    <xf numFmtId="168" fontId="48" fillId="0" borderId="45" xfId="1" applyNumberFormat="1" applyFont="1" applyBorder="1" applyAlignment="1">
      <alignment horizontal="right" vertical="center" indent="2"/>
    </xf>
    <xf numFmtId="0" fontId="34" fillId="0" borderId="46" xfId="1" applyFont="1" applyBorder="1" applyAlignment="1">
      <alignment horizontal="left" vertical="center"/>
    </xf>
    <xf numFmtId="0" fontId="53" fillId="0" borderId="45" xfId="1" applyFont="1" applyBorder="1" applyAlignment="1">
      <alignment horizontal="left" vertical="center"/>
    </xf>
    <xf numFmtId="0" fontId="53" fillId="0" borderId="46" xfId="1" applyFont="1" applyBorder="1" applyAlignment="1">
      <alignment horizontal="left" vertical="center"/>
    </xf>
    <xf numFmtId="0" fontId="45" fillId="0" borderId="46" xfId="1" applyFont="1" applyBorder="1" applyAlignment="1">
      <alignment horizontal="center" vertical="center"/>
    </xf>
    <xf numFmtId="0" fontId="45" fillId="0" borderId="51" xfId="1" applyFont="1" applyBorder="1" applyAlignment="1">
      <alignment horizontal="center" vertical="center"/>
    </xf>
    <xf numFmtId="0" fontId="45" fillId="0" borderId="45" xfId="1" applyFont="1" applyBorder="1" applyAlignment="1">
      <alignment horizontal="center" vertical="center"/>
    </xf>
    <xf numFmtId="0" fontId="53" fillId="0" borderId="46" xfId="1" applyFont="1" applyBorder="1" applyAlignment="1">
      <alignment horizontal="center" vertical="center"/>
    </xf>
    <xf numFmtId="0" fontId="53" fillId="0" borderId="51" xfId="1" applyFont="1" applyBorder="1" applyAlignment="1">
      <alignment horizontal="center" vertical="center"/>
    </xf>
    <xf numFmtId="0" fontId="53" fillId="0" borderId="45" xfId="1" applyFont="1" applyBorder="1" applyAlignment="1">
      <alignment horizontal="center" vertical="center"/>
    </xf>
    <xf numFmtId="0" fontId="24" fillId="0" borderId="31" xfId="0" applyFont="1" applyBorder="1" applyAlignment="1" applyProtection="1">
      <alignment horizontal="center" vertical="center" wrapText="1"/>
      <protection locked="0"/>
    </xf>
    <xf numFmtId="0" fontId="24" fillId="0" borderId="52" xfId="0" applyFont="1" applyBorder="1" applyAlignment="1" applyProtection="1">
      <alignment horizontal="center" vertical="center" wrapText="1"/>
      <protection locked="0"/>
    </xf>
    <xf numFmtId="0" fontId="12" fillId="0" borderId="133" xfId="0" applyFont="1" applyBorder="1" applyAlignment="1">
      <alignment horizontal="center" vertical="center"/>
    </xf>
    <xf numFmtId="0" fontId="12" fillId="0" borderId="135" xfId="0" applyFont="1" applyBorder="1" applyAlignment="1">
      <alignment horizontal="center" vertical="center"/>
    </xf>
    <xf numFmtId="170" fontId="10" fillId="0" borderId="3" xfId="0" applyNumberFormat="1" applyFont="1" applyBorder="1" applyAlignment="1">
      <alignment horizontal="right" vertical="center"/>
    </xf>
    <xf numFmtId="170" fontId="10" fillId="0" borderId="4" xfId="0" applyNumberFormat="1" applyFont="1" applyBorder="1" applyAlignment="1">
      <alignment horizontal="right" vertical="center"/>
    </xf>
    <xf numFmtId="170" fontId="10" fillId="0" borderId="86" xfId="0" applyNumberFormat="1" applyFont="1" applyBorder="1" applyAlignment="1">
      <alignment horizontal="right" vertical="center"/>
    </xf>
    <xf numFmtId="170" fontId="10" fillId="0" borderId="87" xfId="0" applyNumberFormat="1" applyFont="1" applyBorder="1" applyAlignment="1">
      <alignment horizontal="right" vertical="center"/>
    </xf>
    <xf numFmtId="170" fontId="10" fillId="0" borderId="133" xfId="0" applyNumberFormat="1" applyFont="1" applyBorder="1" applyAlignment="1">
      <alignment horizontal="right" vertical="center"/>
    </xf>
    <xf numFmtId="170" fontId="10" fillId="0" borderId="134" xfId="0" applyNumberFormat="1" applyFont="1" applyBorder="1" applyAlignment="1">
      <alignment horizontal="right" vertical="center"/>
    </xf>
    <xf numFmtId="49" fontId="33" fillId="4" borderId="80" xfId="3" applyNumberFormat="1" applyFont="1" applyFill="1" applyBorder="1" applyAlignment="1">
      <alignment horizontal="center" vertical="center"/>
    </xf>
    <xf numFmtId="49" fontId="33" fillId="4" borderId="81" xfId="3" applyNumberFormat="1" applyFont="1" applyFill="1" applyBorder="1" applyAlignment="1">
      <alignment horizontal="center" vertical="center"/>
    </xf>
    <xf numFmtId="0" fontId="25" fillId="0" borderId="36" xfId="0" applyFont="1" applyBorder="1" applyAlignment="1">
      <alignment horizontal="left" vertical="center"/>
    </xf>
    <xf numFmtId="0" fontId="25" fillId="0" borderId="116" xfId="0" applyFont="1" applyBorder="1" applyAlignment="1">
      <alignment horizontal="left" vertical="center"/>
    </xf>
    <xf numFmtId="0" fontId="28" fillId="0" borderId="18"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12" fillId="10" borderId="3"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5" xfId="0" applyFont="1" applyFill="1" applyBorder="1" applyAlignment="1">
      <alignment horizontal="center" vertical="center"/>
    </xf>
    <xf numFmtId="49" fontId="37" fillId="4" borderId="52" xfId="3" applyNumberFormat="1" applyFont="1" applyFill="1" applyBorder="1" applyAlignment="1">
      <alignment horizontal="center" vertical="center" wrapText="1"/>
    </xf>
    <xf numFmtId="49" fontId="37" fillId="4" borderId="69" xfId="3" applyNumberFormat="1" applyFont="1" applyFill="1" applyBorder="1" applyAlignment="1">
      <alignment horizontal="center" vertical="center" wrapText="1"/>
    </xf>
    <xf numFmtId="0" fontId="24" fillId="0" borderId="31"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49" fontId="18" fillId="4" borderId="78" xfId="3" applyNumberFormat="1" applyFont="1" applyFill="1" applyBorder="1" applyAlignment="1">
      <alignment horizontal="center" vertical="center"/>
    </xf>
    <xf numFmtId="49" fontId="18" fillId="4" borderId="75" xfId="3" applyNumberFormat="1" applyFont="1" applyFill="1" applyBorder="1" applyAlignment="1">
      <alignment horizontal="center" vertical="center"/>
    </xf>
    <xf numFmtId="49" fontId="18" fillId="4" borderId="79" xfId="3" applyNumberFormat="1" applyFont="1" applyFill="1" applyBorder="1" applyAlignment="1">
      <alignment horizontal="center" vertical="center"/>
    </xf>
    <xf numFmtId="49" fontId="18" fillId="4" borderId="76" xfId="3" applyNumberFormat="1" applyFont="1" applyFill="1" applyBorder="1" applyAlignment="1">
      <alignment horizontal="center" vertical="center"/>
    </xf>
    <xf numFmtId="49" fontId="18" fillId="4" borderId="73" xfId="3" applyNumberFormat="1" applyFont="1" applyFill="1" applyBorder="1" applyAlignment="1">
      <alignment horizontal="center" vertical="center" wrapText="1"/>
    </xf>
    <xf numFmtId="49" fontId="18" fillId="4" borderId="68" xfId="3" applyNumberFormat="1" applyFont="1" applyFill="1" applyBorder="1" applyAlignment="1">
      <alignment horizontal="center" vertical="center" wrapText="1"/>
    </xf>
    <xf numFmtId="49" fontId="18" fillId="4" borderId="77" xfId="3" applyNumberFormat="1" applyFont="1" applyFill="1" applyBorder="1" applyAlignment="1">
      <alignment horizontal="center" vertical="center"/>
    </xf>
    <xf numFmtId="49" fontId="18" fillId="4" borderId="74" xfId="3" applyNumberFormat="1" applyFont="1" applyFill="1" applyBorder="1" applyAlignment="1">
      <alignment horizontal="center" vertical="center"/>
    </xf>
    <xf numFmtId="0" fontId="13" fillId="4" borderId="1" xfId="0" applyFont="1" applyFill="1" applyBorder="1" applyAlignment="1">
      <alignment horizontal="center" vertical="center"/>
    </xf>
    <xf numFmtId="0" fontId="13" fillId="4" borderId="11" xfId="0" applyFont="1" applyFill="1" applyBorder="1" applyAlignment="1">
      <alignment horizontal="center" vertical="center"/>
    </xf>
    <xf numFmtId="0" fontId="14" fillId="0" borderId="114" xfId="0" applyFont="1" applyBorder="1" applyAlignment="1">
      <alignment horizontal="distributed" vertical="center" indent="1"/>
    </xf>
    <xf numFmtId="0" fontId="14" fillId="0" borderId="9" xfId="0" applyFont="1" applyBorder="1" applyAlignment="1">
      <alignment horizontal="distributed" vertical="center" indent="1"/>
    </xf>
    <xf numFmtId="0" fontId="14" fillId="0" borderId="115" xfId="0" applyFont="1" applyBorder="1" applyAlignment="1">
      <alignment horizontal="distributed" vertical="center" indent="1"/>
    </xf>
    <xf numFmtId="0" fontId="22" fillId="2" borderId="114" xfId="0" applyFont="1" applyFill="1" applyBorder="1" applyAlignment="1">
      <alignment horizontal="center" vertical="center" wrapText="1"/>
    </xf>
    <xf numFmtId="0" fontId="22" fillId="2" borderId="115" xfId="0" applyFont="1" applyFill="1" applyBorder="1" applyAlignment="1">
      <alignment horizontal="center" vertical="center" wrapText="1"/>
    </xf>
    <xf numFmtId="0" fontId="16" fillId="0" borderId="80" xfId="0" applyFont="1" applyBorder="1" applyAlignment="1">
      <alignment horizontal="center" vertical="center" wrapText="1"/>
    </xf>
    <xf numFmtId="0" fontId="16" fillId="0" borderId="81"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62" xfId="0" applyFont="1" applyBorder="1" applyAlignment="1">
      <alignment horizontal="center" vertical="center" wrapText="1"/>
    </xf>
    <xf numFmtId="168" fontId="13" fillId="4" borderId="1" xfId="0" applyNumberFormat="1" applyFont="1" applyFill="1" applyBorder="1" applyAlignment="1">
      <alignment horizontal="center" vertical="center"/>
    </xf>
    <xf numFmtId="0" fontId="10" fillId="0" borderId="15" xfId="0" applyFont="1" applyBorder="1" applyAlignment="1" applyProtection="1">
      <alignment horizontal="left" vertical="center"/>
      <protection locked="0"/>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27" xfId="0" applyFont="1" applyBorder="1" applyAlignment="1">
      <alignment horizontal="center" vertical="center"/>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4" borderId="17" xfId="0" applyFont="1" applyFill="1" applyBorder="1" applyAlignment="1">
      <alignment horizontal="center" vertical="center"/>
    </xf>
    <xf numFmtId="0" fontId="12" fillId="4" borderId="18"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0" xfId="0" applyFont="1" applyFill="1" applyAlignment="1">
      <alignment horizontal="center" vertical="center"/>
    </xf>
    <xf numFmtId="0" fontId="12" fillId="4" borderId="27"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168" fontId="13" fillId="4" borderId="5" xfId="0" applyNumberFormat="1" applyFont="1" applyFill="1" applyBorder="1" applyAlignment="1">
      <alignment horizontal="center" vertical="center"/>
    </xf>
    <xf numFmtId="168" fontId="13" fillId="4" borderId="3" xfId="0" applyNumberFormat="1" applyFont="1" applyFill="1" applyBorder="1" applyAlignment="1">
      <alignment horizontal="center" vertical="center"/>
    </xf>
    <xf numFmtId="168" fontId="13" fillId="4" borderId="4" xfId="0" applyNumberFormat="1" applyFont="1" applyFill="1" applyBorder="1" applyAlignment="1">
      <alignment horizontal="center" vertical="center"/>
    </xf>
    <xf numFmtId="0" fontId="31" fillId="0" borderId="13"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13" fillId="4" borderId="5"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0" fillId="6" borderId="3" xfId="0" applyFill="1" applyBorder="1" applyAlignment="1">
      <alignment horizontal="center" vertical="center"/>
    </xf>
    <xf numFmtId="0" fontId="0" fillId="6" borderId="5" xfId="0" applyFill="1" applyBorder="1" applyAlignment="1">
      <alignment horizontal="center" vertical="center"/>
    </xf>
    <xf numFmtId="0" fontId="0" fillId="6" borderId="1" xfId="0" applyFill="1" applyBorder="1" applyAlignment="1">
      <alignment horizontal="center" vertical="center"/>
    </xf>
  </cellXfs>
  <cellStyles count="5">
    <cellStyle name="Hyperlink" xfId="4" builtinId="8"/>
    <cellStyle name="Normal" xfId="0" builtinId="0"/>
    <cellStyle name="桁区切り 2" xfId="2" xr:uid="{00000000-0005-0000-0000-000001000000}"/>
    <cellStyle name="標準 2" xfId="1" xr:uid="{00000000-0005-0000-0000-000003000000}"/>
    <cellStyle name="標準_１７．４月分宿舎費" xfId="3" xr:uid="{00000000-0005-0000-0000-000004000000}"/>
  </cellStyles>
  <dxfs count="75">
    <dxf>
      <fill>
        <patternFill>
          <bgColor rgb="FFFFCCCC"/>
        </patternFill>
      </fill>
    </dxf>
    <dxf>
      <fill>
        <patternFill>
          <bgColor theme="8" tint="0.59996337778862885"/>
        </patternFill>
      </fill>
    </dxf>
    <dxf>
      <fill>
        <patternFill>
          <bgColor theme="0" tint="-0.34998626667073579"/>
        </patternFill>
      </fill>
    </dxf>
    <dxf>
      <fill>
        <patternFill>
          <bgColor rgb="FFFFCCCC"/>
        </patternFill>
      </fill>
    </dxf>
    <dxf>
      <fill>
        <patternFill>
          <bgColor theme="8" tint="0.59996337778862885"/>
        </patternFill>
      </fill>
    </dxf>
    <dxf>
      <fill>
        <patternFill>
          <bgColor theme="0" tint="-0.34998626667073579"/>
        </patternFill>
      </fill>
    </dxf>
    <dxf>
      <fill>
        <patternFill>
          <bgColor rgb="FFFFCCCC"/>
        </patternFill>
      </fill>
    </dxf>
    <dxf>
      <fill>
        <patternFill>
          <bgColor theme="8" tint="0.59996337778862885"/>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rgb="FFFFCCCC"/>
        </patternFill>
      </fill>
    </dxf>
    <dxf>
      <fill>
        <patternFill>
          <bgColor theme="8" tint="0.59996337778862885"/>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8" tint="0.59996337778862885"/>
        </patternFill>
      </fill>
    </dxf>
    <dxf>
      <fill>
        <patternFill>
          <bgColor rgb="FFFFCCCC"/>
        </patternFill>
      </fill>
    </dxf>
    <dxf>
      <fill>
        <patternFill>
          <bgColor theme="0" tint="-0.34998626667073579"/>
        </patternFill>
      </fill>
    </dxf>
    <dxf>
      <fill>
        <patternFill>
          <bgColor theme="9" tint="0.79998168889431442"/>
        </patternFill>
      </fill>
    </dxf>
    <dxf>
      <font>
        <color theme="8" tint="-0.499984740745262"/>
      </font>
      <fill>
        <patternFill>
          <bgColor theme="8" tint="0.59996337778862885"/>
        </patternFill>
      </fill>
    </dxf>
    <dxf>
      <font>
        <color rgb="FFFF0000"/>
      </font>
      <fill>
        <patternFill>
          <bgColor rgb="FFFFCCCC"/>
        </patternFill>
      </fill>
    </dxf>
    <dxf>
      <fill>
        <patternFill>
          <bgColor theme="8" tint="0.59996337778862885"/>
        </patternFill>
      </fill>
    </dxf>
    <dxf>
      <fill>
        <patternFill>
          <bgColor rgb="FFFFCCCC"/>
        </patternFill>
      </fill>
    </dxf>
    <dxf>
      <fill>
        <patternFill>
          <bgColor theme="0" tint="-0.34998626667073579"/>
        </patternFill>
      </fill>
    </dxf>
    <dxf>
      <font>
        <color rgb="FFFF0000"/>
      </font>
    </dxf>
    <dxf>
      <font>
        <color rgb="FFFF0000"/>
      </font>
      <fill>
        <patternFill>
          <bgColor rgb="FFFFC7CE"/>
        </patternFill>
      </fill>
    </dxf>
    <dxf>
      <font>
        <color rgb="FF9C0006"/>
      </font>
      <fill>
        <patternFill>
          <bgColor rgb="FFFFC7CE"/>
        </patternFill>
      </fill>
    </dxf>
    <dxf>
      <font>
        <color rgb="FFFF0000"/>
      </font>
      <fill>
        <patternFill>
          <bgColor rgb="FFFFC7CE"/>
        </patternFill>
      </fill>
    </dxf>
    <dxf>
      <font>
        <color rgb="FF9C0006"/>
      </font>
      <fill>
        <patternFill>
          <bgColor rgb="FFFFC7CE"/>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fill>
        <patternFill>
          <bgColor rgb="FFFFCCCC"/>
        </patternFill>
      </fill>
    </dxf>
    <dxf>
      <font>
        <color rgb="FFFF0000"/>
      </font>
    </dxf>
    <dxf>
      <font>
        <color rgb="FFFF0000"/>
      </font>
      <fill>
        <patternFill>
          <bgColor rgb="FFFFCCCC"/>
        </patternFill>
      </fill>
    </dxf>
    <dxf>
      <font>
        <b/>
        <i val="0"/>
        <color rgb="FFFF0000"/>
      </font>
    </dxf>
    <dxf>
      <font>
        <color rgb="FFFF0000"/>
      </font>
      <fill>
        <patternFill>
          <bgColor rgb="FFFFCCCC"/>
        </patternFill>
      </fill>
    </dxf>
    <dxf>
      <font>
        <color rgb="FFFF0000"/>
      </font>
      <fill>
        <patternFill>
          <bgColor rgb="FFFFC7CE"/>
        </patternFill>
      </fill>
    </dxf>
    <dxf>
      <font>
        <color rgb="FFFF0000"/>
      </font>
      <fill>
        <patternFill>
          <bgColor rgb="FFFFCCCC"/>
        </patternFill>
      </fill>
    </dxf>
    <dxf>
      <font>
        <color rgb="FFFF0000"/>
      </font>
      <fill>
        <patternFill>
          <bgColor rgb="FFFFC7CE"/>
        </patternFill>
      </fill>
    </dxf>
    <dxf>
      <font>
        <color rgb="FFFF0000"/>
      </font>
      <fill>
        <patternFill>
          <bgColor rgb="FFFFC7CE"/>
        </patternFill>
      </fill>
    </dxf>
    <dxf>
      <font>
        <color rgb="FFFF0000"/>
      </font>
      <fill>
        <patternFill>
          <bgColor rgb="FFFFCCCC"/>
        </patternFill>
      </fill>
    </dxf>
    <dxf>
      <font>
        <color rgb="FFFF0000"/>
      </font>
      <fill>
        <patternFill>
          <bgColor rgb="FFFFC7CE"/>
        </patternFill>
      </fill>
    </dxf>
    <dxf>
      <font>
        <color rgb="FFFF0000"/>
      </font>
      <fill>
        <patternFill>
          <bgColor rgb="FFFFC7CE"/>
        </patternFill>
      </fill>
    </dxf>
    <dxf>
      <font>
        <color rgb="FFFF0000"/>
      </font>
      <fill>
        <patternFill>
          <bgColor rgb="FFFFCCCC"/>
        </patternFill>
      </fill>
    </dxf>
    <dxf>
      <font>
        <color rgb="FF0070C0"/>
      </font>
    </dxf>
    <dxf>
      <font>
        <color rgb="FFFF0000"/>
      </font>
    </dxf>
    <dxf>
      <font>
        <color rgb="FF0070C0"/>
      </font>
    </dxf>
    <dxf>
      <font>
        <color rgb="FFFF0000"/>
      </font>
    </dxf>
    <dxf>
      <font>
        <color rgb="FFFF0000"/>
      </font>
      <fill>
        <patternFill>
          <bgColor rgb="FFFFC7CE"/>
        </patternFill>
      </fill>
    </dxf>
    <dxf>
      <font>
        <color rgb="FFFF0000"/>
      </font>
      <fill>
        <patternFill>
          <bgColor rgb="FFFFC7CE"/>
        </patternFill>
      </fill>
    </dxf>
    <dxf>
      <font>
        <color rgb="FFFF0000"/>
      </font>
      <fill>
        <patternFill>
          <bgColor rgb="FFFFCCCC"/>
        </patternFill>
      </fill>
    </dxf>
    <dxf>
      <font>
        <color rgb="FFFF0000"/>
      </font>
      <fill>
        <patternFill>
          <bgColor rgb="FFFFCCCC"/>
        </patternFill>
      </fill>
    </dxf>
    <dxf>
      <font>
        <color rgb="FFFF0000"/>
      </font>
      <fill>
        <patternFill>
          <bgColor rgb="FFFFC7CE"/>
        </patternFill>
      </fill>
    </dxf>
  </dxfs>
  <tableStyles count="0" defaultTableStyle="TableStyleMedium2" defaultPivotStyle="PivotStyleLight16"/>
  <colors>
    <mruColors>
      <color rgb="FFCCFFFF"/>
      <color rgb="FFFFCCCC"/>
      <color rgb="FFFFFFCC"/>
      <color rgb="FFFFD7D6"/>
      <color rgb="FFFFADD6"/>
      <color rgb="FF3399FF"/>
      <color rgb="FFFFD8FF"/>
      <color rgb="FFFFD4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365tsukuba-my.sharepoint.com/jim-landisk/&#21033;&#29992;&#38306;&#20418;/Users/marinesnow/Desktop/&#21033;&#29992;&#30003;&#36796;&#26360;(&#24335;&#26681;&#23798;&#36861;&#21152;v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365tsukuba-my.sharepoint.com/jim-landisk/&#21033;&#29992;&#38306;&#20418;/jim-landisk/&#21033;&#29992;&#38306;&#20418;/Jim-landisk/Shimoj7-pc/Users/Documents%20and%20Settings/kawai.yoko.ga/My%20Documents/&#12467;&#12500;&#12540;calend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祝日"/>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祝日"/>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6AAF8-F5E0-4515-A5A1-76C1D9FEA773}">
  <sheetPr>
    <tabColor rgb="FFFFCCCC"/>
    <pageSetUpPr fitToPage="1"/>
  </sheetPr>
  <dimension ref="A1:AA42"/>
  <sheetViews>
    <sheetView tabSelected="1" zoomScaleNormal="100" workbookViewId="0">
      <selection activeCell="AB7" sqref="AB7"/>
    </sheetView>
  </sheetViews>
  <sheetFormatPr baseColWidth="10" defaultColWidth="11.6640625" defaultRowHeight="16"/>
  <cols>
    <col min="1" max="3" width="4" style="126" customWidth="1"/>
    <col min="4" max="4" width="7.5" style="126" customWidth="1"/>
    <col min="5" max="5" width="6.5" style="126" customWidth="1"/>
    <col min="6" max="26" width="4" style="126" customWidth="1"/>
    <col min="27" max="27" width="4.1640625" style="126" customWidth="1"/>
    <col min="28" max="16384" width="11.6640625" style="126"/>
  </cols>
  <sheetData>
    <row r="1" spans="1:27" ht="29" customHeight="1">
      <c r="V1" s="127" t="s">
        <v>74</v>
      </c>
      <c r="W1" s="351"/>
      <c r="X1" s="351"/>
      <c r="Y1" s="351"/>
      <c r="Z1" s="351"/>
      <c r="AA1" s="351"/>
    </row>
    <row r="2" spans="1:27" ht="41.25" customHeight="1">
      <c r="A2" s="352" t="s">
        <v>233</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row>
    <row r="3" spans="1:27" ht="31" customHeight="1">
      <c r="T3" s="354" t="s">
        <v>93</v>
      </c>
      <c r="U3" s="354"/>
      <c r="V3" s="355">
        <v>46113</v>
      </c>
      <c r="W3" s="355"/>
      <c r="X3" s="355"/>
      <c r="Y3" s="355"/>
      <c r="Z3" s="355"/>
      <c r="AA3" s="355"/>
    </row>
    <row r="4" spans="1:27" ht="32" customHeight="1">
      <c r="A4" s="172" t="s">
        <v>166</v>
      </c>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row>
    <row r="5" spans="1:27" ht="36.75" customHeight="1">
      <c r="A5" s="173" t="s">
        <v>213</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row>
    <row r="6" spans="1:27" ht="23" customHeight="1" thickBot="1">
      <c r="A6" s="174" t="s">
        <v>167</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39" customHeight="1" thickBot="1">
      <c r="A7" s="356" t="s">
        <v>125</v>
      </c>
      <c r="B7" s="357"/>
      <c r="C7" s="357"/>
      <c r="D7" s="358"/>
      <c r="E7" s="359" t="s">
        <v>116</v>
      </c>
      <c r="F7" s="360"/>
      <c r="G7" s="360"/>
      <c r="H7" s="360"/>
      <c r="I7" s="360"/>
      <c r="J7" s="360"/>
      <c r="K7" s="360"/>
      <c r="L7" s="360"/>
      <c r="M7" s="360"/>
      <c r="N7" s="361" t="s">
        <v>126</v>
      </c>
      <c r="O7" s="361"/>
      <c r="P7" s="361"/>
      <c r="Q7" s="365"/>
      <c r="R7" s="366"/>
      <c r="S7" s="366"/>
      <c r="T7" s="366"/>
      <c r="U7" s="366"/>
      <c r="V7" s="367"/>
      <c r="W7" s="362" t="s">
        <v>231</v>
      </c>
      <c r="X7" s="363"/>
      <c r="Y7" s="364"/>
      <c r="Z7" s="368" t="s">
        <v>112</v>
      </c>
      <c r="AA7" s="369"/>
    </row>
    <row r="8" spans="1:27" ht="48.75" customHeight="1">
      <c r="A8" s="331" t="s">
        <v>131</v>
      </c>
      <c r="B8" s="332"/>
      <c r="C8" s="332"/>
      <c r="D8" s="333"/>
      <c r="E8" s="334" t="s">
        <v>229</v>
      </c>
      <c r="F8" s="335"/>
      <c r="G8" s="335"/>
      <c r="H8" s="335"/>
      <c r="I8" s="335"/>
      <c r="J8" s="335"/>
      <c r="K8" s="335"/>
      <c r="L8" s="335"/>
      <c r="M8" s="336"/>
      <c r="N8" s="337" t="s">
        <v>132</v>
      </c>
      <c r="O8" s="338"/>
      <c r="P8" s="338"/>
      <c r="Q8" s="339"/>
      <c r="R8" s="334" t="s">
        <v>229</v>
      </c>
      <c r="S8" s="335"/>
      <c r="T8" s="335"/>
      <c r="U8" s="335"/>
      <c r="V8" s="335"/>
      <c r="W8" s="335"/>
      <c r="X8" s="335"/>
      <c r="Y8" s="335"/>
      <c r="Z8" s="335"/>
      <c r="AA8" s="340"/>
    </row>
    <row r="9" spans="1:27" ht="48.75" customHeight="1">
      <c r="A9" s="341" t="s">
        <v>239</v>
      </c>
      <c r="B9" s="342"/>
      <c r="C9" s="342"/>
      <c r="D9" s="342"/>
      <c r="E9" s="343" t="s">
        <v>229</v>
      </c>
      <c r="F9" s="344"/>
      <c r="G9" s="344"/>
      <c r="H9" s="344"/>
      <c r="I9" s="344"/>
      <c r="J9" s="344"/>
      <c r="K9" s="344"/>
      <c r="L9" s="344"/>
      <c r="M9" s="345"/>
      <c r="N9" s="346" t="s">
        <v>130</v>
      </c>
      <c r="O9" s="347"/>
      <c r="P9" s="347"/>
      <c r="Q9" s="347"/>
      <c r="R9" s="348" t="s">
        <v>229</v>
      </c>
      <c r="S9" s="348"/>
      <c r="T9" s="348"/>
      <c r="U9" s="348"/>
      <c r="V9" s="348"/>
      <c r="W9" s="348"/>
      <c r="X9" s="348"/>
      <c r="Y9" s="348"/>
      <c r="Z9" s="349"/>
      <c r="AA9" s="350"/>
    </row>
    <row r="10" spans="1:27" ht="16.5" customHeight="1">
      <c r="A10" s="308" t="s">
        <v>129</v>
      </c>
      <c r="B10" s="309"/>
      <c r="C10" s="309"/>
      <c r="D10" s="310"/>
      <c r="E10" s="311" t="s">
        <v>230</v>
      </c>
      <c r="F10" s="312"/>
      <c r="G10" s="312"/>
      <c r="H10" s="312"/>
      <c r="I10" s="312"/>
      <c r="J10" s="312"/>
      <c r="K10" s="313"/>
      <c r="L10" s="314" t="s">
        <v>97</v>
      </c>
      <c r="M10" s="315"/>
      <c r="N10" s="318" t="s">
        <v>129</v>
      </c>
      <c r="O10" s="319"/>
      <c r="P10" s="319"/>
      <c r="Q10" s="320"/>
      <c r="R10" s="327" t="s">
        <v>230</v>
      </c>
      <c r="S10" s="328"/>
      <c r="T10" s="328"/>
      <c r="U10" s="328"/>
      <c r="V10" s="328"/>
      <c r="W10" s="328"/>
      <c r="X10" s="328"/>
      <c r="Y10" s="328"/>
      <c r="Z10" s="314" t="s">
        <v>97</v>
      </c>
      <c r="AA10" s="325"/>
    </row>
    <row r="11" spans="1:27" ht="39.75" customHeight="1">
      <c r="A11" s="321" t="s">
        <v>128</v>
      </c>
      <c r="B11" s="322"/>
      <c r="C11" s="322"/>
      <c r="D11" s="323"/>
      <c r="E11" s="324" t="s">
        <v>229</v>
      </c>
      <c r="F11" s="324"/>
      <c r="G11" s="324"/>
      <c r="H11" s="324"/>
      <c r="I11" s="324"/>
      <c r="J11" s="324"/>
      <c r="K11" s="324"/>
      <c r="L11" s="316"/>
      <c r="M11" s="317"/>
      <c r="N11" s="318" t="s">
        <v>128</v>
      </c>
      <c r="O11" s="319"/>
      <c r="P11" s="319"/>
      <c r="Q11" s="320"/>
      <c r="R11" s="329" t="s">
        <v>229</v>
      </c>
      <c r="S11" s="330"/>
      <c r="T11" s="330"/>
      <c r="U11" s="330"/>
      <c r="V11" s="330"/>
      <c r="W11" s="330"/>
      <c r="X11" s="330"/>
      <c r="Y11" s="330"/>
      <c r="Z11" s="316"/>
      <c r="AA11" s="326"/>
    </row>
    <row r="12" spans="1:27" ht="24" customHeight="1">
      <c r="A12" s="245" t="s">
        <v>75</v>
      </c>
      <c r="B12" s="246"/>
      <c r="C12" s="246"/>
      <c r="D12" s="246"/>
      <c r="E12" s="291"/>
      <c r="F12" s="292"/>
      <c r="G12" s="292"/>
      <c r="H12" s="292"/>
      <c r="I12" s="292"/>
      <c r="J12" s="292"/>
      <c r="K12" s="292"/>
      <c r="L12" s="292"/>
      <c r="M12" s="293"/>
      <c r="N12" s="294" t="s">
        <v>76</v>
      </c>
      <c r="O12" s="295"/>
      <c r="P12" s="295"/>
      <c r="Q12" s="295"/>
      <c r="R12" s="296"/>
      <c r="S12" s="296"/>
      <c r="T12" s="296"/>
      <c r="U12" s="296"/>
      <c r="V12" s="296"/>
      <c r="W12" s="296"/>
      <c r="X12" s="296"/>
      <c r="Y12" s="296"/>
      <c r="Z12" s="297"/>
      <c r="AA12" s="298"/>
    </row>
    <row r="13" spans="1:27" ht="30.75" customHeight="1">
      <c r="A13" s="299" t="s">
        <v>127</v>
      </c>
      <c r="B13" s="300"/>
      <c r="C13" s="300"/>
      <c r="D13" s="300"/>
      <c r="E13" s="301" t="s">
        <v>229</v>
      </c>
      <c r="F13" s="301"/>
      <c r="G13" s="301"/>
      <c r="H13" s="301"/>
      <c r="I13" s="301"/>
      <c r="J13" s="301"/>
      <c r="K13" s="301"/>
      <c r="L13" s="301"/>
      <c r="M13" s="302"/>
      <c r="N13" s="303" t="s">
        <v>127</v>
      </c>
      <c r="O13" s="304"/>
      <c r="P13" s="304"/>
      <c r="Q13" s="304"/>
      <c r="R13" s="305" t="s">
        <v>229</v>
      </c>
      <c r="S13" s="305"/>
      <c r="T13" s="305"/>
      <c r="U13" s="305"/>
      <c r="V13" s="305"/>
      <c r="W13" s="305"/>
      <c r="X13" s="305"/>
      <c r="Y13" s="305"/>
      <c r="Z13" s="306"/>
      <c r="AA13" s="307"/>
    </row>
    <row r="14" spans="1:27" ht="33" customHeight="1" thickBot="1">
      <c r="A14" s="275" t="s">
        <v>145</v>
      </c>
      <c r="B14" s="276"/>
      <c r="C14" s="276"/>
      <c r="D14" s="276"/>
      <c r="E14" s="277" t="s">
        <v>97</v>
      </c>
      <c r="F14" s="278"/>
      <c r="G14" s="278"/>
      <c r="H14" s="278"/>
      <c r="I14" s="278"/>
      <c r="J14" s="278"/>
      <c r="K14" s="278"/>
      <c r="L14" s="278"/>
      <c r="M14" s="279"/>
      <c r="N14" s="280" t="s">
        <v>215</v>
      </c>
      <c r="O14" s="281"/>
      <c r="P14" s="281"/>
      <c r="Q14" s="282"/>
      <c r="R14" s="283"/>
      <c r="S14" s="284"/>
      <c r="T14" s="284"/>
      <c r="U14" s="284"/>
      <c r="V14" s="284"/>
      <c r="W14" s="284"/>
      <c r="X14" s="284"/>
      <c r="Y14" s="284"/>
      <c r="Z14" s="284"/>
      <c r="AA14" s="285"/>
    </row>
    <row r="15" spans="1:27" ht="9" customHeight="1" thickBot="1">
      <c r="A15" s="128"/>
      <c r="B15" s="128"/>
      <c r="C15" s="128"/>
      <c r="D15" s="128"/>
      <c r="E15" s="129"/>
      <c r="F15" s="129"/>
      <c r="G15" s="129"/>
      <c r="H15" s="129"/>
      <c r="I15" s="129"/>
      <c r="J15" s="129"/>
      <c r="K15" s="129"/>
      <c r="L15" s="130"/>
      <c r="M15" s="130"/>
      <c r="N15" s="130"/>
      <c r="O15" s="131"/>
      <c r="P15" s="131"/>
      <c r="Q15" s="131"/>
      <c r="R15" s="131"/>
      <c r="S15" s="131"/>
      <c r="T15" s="131"/>
      <c r="U15" s="131"/>
      <c r="V15" s="130"/>
      <c r="W15" s="130"/>
      <c r="X15" s="132"/>
      <c r="Y15" s="132"/>
      <c r="Z15" s="132"/>
      <c r="AA15" s="132"/>
    </row>
    <row r="16" spans="1:27" ht="49.5" customHeight="1">
      <c r="A16" s="286" t="s">
        <v>240</v>
      </c>
      <c r="B16" s="287"/>
      <c r="C16" s="287"/>
      <c r="D16" s="287"/>
      <c r="E16" s="288" t="s">
        <v>229</v>
      </c>
      <c r="F16" s="288"/>
      <c r="G16" s="288"/>
      <c r="H16" s="288"/>
      <c r="I16" s="288"/>
      <c r="J16" s="288"/>
      <c r="K16" s="288"/>
      <c r="L16" s="288"/>
      <c r="M16" s="288"/>
      <c r="N16" s="288"/>
      <c r="O16" s="288"/>
      <c r="P16" s="288"/>
      <c r="Q16" s="288"/>
      <c r="R16" s="288"/>
      <c r="S16" s="288"/>
      <c r="T16" s="288"/>
      <c r="U16" s="288"/>
      <c r="V16" s="288"/>
      <c r="W16" s="288"/>
      <c r="X16" s="288"/>
      <c r="Y16" s="288"/>
      <c r="Z16" s="289"/>
      <c r="AA16" s="290"/>
    </row>
    <row r="17" spans="1:27" ht="55.5" customHeight="1">
      <c r="A17" s="265" t="s">
        <v>212</v>
      </c>
      <c r="B17" s="266"/>
      <c r="C17" s="266"/>
      <c r="D17" s="266"/>
      <c r="E17" s="267" t="s">
        <v>229</v>
      </c>
      <c r="F17" s="267"/>
      <c r="G17" s="267"/>
      <c r="H17" s="267"/>
      <c r="I17" s="267"/>
      <c r="J17" s="267"/>
      <c r="K17" s="267"/>
      <c r="L17" s="267"/>
      <c r="M17" s="267"/>
      <c r="N17" s="267"/>
      <c r="O17" s="267"/>
      <c r="P17" s="267"/>
      <c r="Q17" s="267"/>
      <c r="R17" s="267"/>
      <c r="S17" s="267"/>
      <c r="T17" s="267"/>
      <c r="U17" s="267"/>
      <c r="V17" s="267"/>
      <c r="W17" s="267"/>
      <c r="X17" s="267"/>
      <c r="Y17" s="267"/>
      <c r="Z17" s="268"/>
      <c r="AA17" s="269"/>
    </row>
    <row r="18" spans="1:27" ht="20.25" customHeight="1">
      <c r="A18" s="270" t="s">
        <v>146</v>
      </c>
      <c r="B18" s="271"/>
      <c r="C18" s="271"/>
      <c r="D18" s="271"/>
      <c r="E18" s="160" t="s">
        <v>149</v>
      </c>
      <c r="F18" s="177">
        <v>46113</v>
      </c>
      <c r="G18" s="178"/>
      <c r="H18" s="178"/>
      <c r="I18" s="178"/>
      <c r="J18" s="178"/>
      <c r="K18" s="178"/>
      <c r="L18" s="178"/>
      <c r="M18" s="274" t="str">
        <f>IF(F18&gt;0,TEXT(F18,"dddd"),"")</f>
        <v>Wednesday</v>
      </c>
      <c r="N18" s="274"/>
      <c r="O18" s="161"/>
      <c r="P18" s="161"/>
      <c r="Q18" s="262" t="s">
        <v>150</v>
      </c>
      <c r="R18" s="262"/>
      <c r="S18" s="258">
        <f>F19-F18</f>
        <v>2</v>
      </c>
      <c r="T18" s="258"/>
      <c r="U18" s="260" t="s">
        <v>152</v>
      </c>
      <c r="V18" s="260"/>
      <c r="W18" s="258">
        <f>S18+1</f>
        <v>3</v>
      </c>
      <c r="X18" s="258"/>
      <c r="Y18" s="262" t="s">
        <v>151</v>
      </c>
      <c r="Z18" s="262"/>
      <c r="AA18" s="263"/>
    </row>
    <row r="19" spans="1:27" ht="20.25" customHeight="1">
      <c r="A19" s="272"/>
      <c r="B19" s="273"/>
      <c r="C19" s="273"/>
      <c r="D19" s="273"/>
      <c r="E19" s="159" t="s">
        <v>234</v>
      </c>
      <c r="F19" s="179">
        <v>46115</v>
      </c>
      <c r="G19" s="180"/>
      <c r="H19" s="180"/>
      <c r="I19" s="180"/>
      <c r="J19" s="180"/>
      <c r="K19" s="180"/>
      <c r="L19" s="180"/>
      <c r="M19" s="243" t="str">
        <f>IF(F19&gt;0,TEXT(F19,"dddd"),"")</f>
        <v>Friday</v>
      </c>
      <c r="N19" s="243"/>
      <c r="O19" s="162"/>
      <c r="P19" s="162"/>
      <c r="Q19" s="244" t="s">
        <v>151</v>
      </c>
      <c r="R19" s="244"/>
      <c r="S19" s="259"/>
      <c r="T19" s="259"/>
      <c r="U19" s="261"/>
      <c r="V19" s="261"/>
      <c r="W19" s="259"/>
      <c r="X19" s="259"/>
      <c r="Y19" s="244"/>
      <c r="Z19" s="244"/>
      <c r="AA19" s="264"/>
    </row>
    <row r="20" spans="1:27" ht="24.75" customHeight="1">
      <c r="A20" s="245" t="s">
        <v>147</v>
      </c>
      <c r="B20" s="246"/>
      <c r="C20" s="246"/>
      <c r="D20" s="246"/>
      <c r="E20" s="158" t="s">
        <v>133</v>
      </c>
      <c r="F20" s="133">
        <v>0</v>
      </c>
      <c r="G20" s="134"/>
      <c r="H20" s="135" t="s">
        <v>135</v>
      </c>
      <c r="I20" s="249">
        <f>SUM(F20:F21)</f>
        <v>0</v>
      </c>
      <c r="J20" s="249"/>
      <c r="K20" s="136"/>
      <c r="L20" s="137"/>
      <c r="M20" s="250" t="s">
        <v>153</v>
      </c>
      <c r="N20" s="251"/>
      <c r="O20" s="252"/>
      <c r="P20" s="253" t="s">
        <v>148</v>
      </c>
      <c r="Q20" s="253"/>
      <c r="R20" s="253"/>
      <c r="S20" s="253"/>
      <c r="T20" s="253"/>
      <c r="U20" s="253"/>
      <c r="V20" s="253"/>
      <c r="W20" s="253"/>
      <c r="X20" s="253"/>
      <c r="Y20" s="253"/>
      <c r="Z20" s="253"/>
      <c r="AA20" s="254"/>
    </row>
    <row r="21" spans="1:27" ht="23.25" customHeight="1">
      <c r="A21" s="247"/>
      <c r="B21" s="248"/>
      <c r="C21" s="248"/>
      <c r="D21" s="248"/>
      <c r="E21" s="163" t="s">
        <v>134</v>
      </c>
      <c r="F21" s="164">
        <v>0</v>
      </c>
      <c r="G21" s="165"/>
      <c r="H21" s="257"/>
      <c r="I21" s="257"/>
      <c r="J21" s="257"/>
      <c r="K21" s="257"/>
      <c r="L21" s="257"/>
      <c r="M21" s="236" t="s">
        <v>97</v>
      </c>
      <c r="N21" s="237"/>
      <c r="O21" s="238"/>
      <c r="P21" s="255"/>
      <c r="Q21" s="255"/>
      <c r="R21" s="255"/>
      <c r="S21" s="255"/>
      <c r="T21" s="255"/>
      <c r="U21" s="255"/>
      <c r="V21" s="255"/>
      <c r="W21" s="255"/>
      <c r="X21" s="255"/>
      <c r="Y21" s="255"/>
      <c r="Z21" s="255"/>
      <c r="AA21" s="256"/>
    </row>
    <row r="22" spans="1:27" ht="34.5" customHeight="1" thickBot="1">
      <c r="A22" s="239" t="s">
        <v>136</v>
      </c>
      <c r="B22" s="240"/>
      <c r="C22" s="240"/>
      <c r="D22" s="240"/>
      <c r="E22" s="241" t="s">
        <v>97</v>
      </c>
      <c r="F22" s="241"/>
      <c r="G22" s="242" t="s">
        <v>138</v>
      </c>
      <c r="H22" s="242"/>
      <c r="I22" s="242"/>
      <c r="J22" s="218" t="s">
        <v>229</v>
      </c>
      <c r="K22" s="218"/>
      <c r="L22" s="218"/>
      <c r="M22" s="218"/>
      <c r="N22" s="218"/>
      <c r="O22" s="218"/>
      <c r="P22" s="218"/>
      <c r="Q22" s="240" t="s">
        <v>137</v>
      </c>
      <c r="R22" s="240"/>
      <c r="S22" s="240"/>
      <c r="T22" s="218"/>
      <c r="U22" s="218"/>
      <c r="V22" s="218"/>
      <c r="W22" s="218"/>
      <c r="X22" s="218"/>
      <c r="Y22" s="218"/>
      <c r="Z22" s="219"/>
      <c r="AA22" s="220"/>
    </row>
    <row r="23" spans="1:27" ht="8.25" customHeight="1" thickBot="1">
      <c r="A23" s="138"/>
      <c r="B23" s="138"/>
      <c r="C23" s="138"/>
      <c r="D23" s="138"/>
      <c r="E23" s="139"/>
      <c r="F23" s="139"/>
      <c r="G23" s="139"/>
      <c r="H23" s="139"/>
      <c r="I23" s="138"/>
      <c r="J23" s="138"/>
      <c r="K23" s="138"/>
      <c r="L23" s="138"/>
      <c r="M23" s="140"/>
      <c r="N23" s="140"/>
      <c r="O23" s="138"/>
      <c r="P23" s="141"/>
      <c r="Q23" s="141"/>
      <c r="R23" s="141"/>
      <c r="S23" s="138"/>
      <c r="T23" s="142"/>
      <c r="U23" s="142"/>
      <c r="V23" s="142"/>
      <c r="W23" s="142"/>
      <c r="X23" s="142"/>
      <c r="Y23" s="142"/>
      <c r="Z23" s="142"/>
      <c r="AA23" s="142"/>
    </row>
    <row r="24" spans="1:27" ht="24.75" customHeight="1">
      <c r="A24" s="221" t="s">
        <v>139</v>
      </c>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3"/>
    </row>
    <row r="25" spans="1:27" ht="24" customHeight="1" thickBot="1">
      <c r="A25" s="224" t="s">
        <v>214</v>
      </c>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6"/>
    </row>
    <row r="26" spans="1:27" ht="31.5" customHeight="1">
      <c r="A26" s="181" t="s">
        <v>154</v>
      </c>
      <c r="B26" s="182"/>
      <c r="C26" s="182"/>
      <c r="D26" s="182"/>
      <c r="E26" s="182"/>
      <c r="F26" s="183"/>
      <c r="G26" s="184" t="s">
        <v>156</v>
      </c>
      <c r="H26" s="185"/>
      <c r="I26" s="185"/>
      <c r="J26" s="185"/>
      <c r="K26" s="185"/>
      <c r="L26" s="185"/>
      <c r="M26" s="185"/>
      <c r="N26" s="185"/>
      <c r="O26" s="185"/>
      <c r="P26" s="185"/>
      <c r="Q26" s="185"/>
      <c r="R26" s="185"/>
      <c r="S26" s="186"/>
      <c r="T26" s="187" t="s">
        <v>235</v>
      </c>
      <c r="U26" s="185"/>
      <c r="V26" s="185"/>
      <c r="W26" s="185"/>
      <c r="X26" s="185"/>
      <c r="Y26" s="185"/>
      <c r="Z26" s="185"/>
      <c r="AA26" s="188"/>
    </row>
    <row r="27" spans="1:27" ht="31.5" customHeight="1" thickBot="1">
      <c r="A27" s="227" t="s">
        <v>155</v>
      </c>
      <c r="B27" s="228"/>
      <c r="C27" s="228"/>
      <c r="D27" s="229" t="s">
        <v>97</v>
      </c>
      <c r="E27" s="229"/>
      <c r="F27" s="230"/>
      <c r="G27" s="231" t="s">
        <v>157</v>
      </c>
      <c r="H27" s="231"/>
      <c r="I27" s="231"/>
      <c r="J27" s="229" t="s">
        <v>97</v>
      </c>
      <c r="K27" s="229"/>
      <c r="L27" s="229"/>
      <c r="M27" s="232" t="s">
        <v>158</v>
      </c>
      <c r="N27" s="233"/>
      <c r="O27" s="233"/>
      <c r="P27" s="233"/>
      <c r="Q27" s="229" t="s">
        <v>97</v>
      </c>
      <c r="R27" s="229"/>
      <c r="S27" s="229"/>
      <c r="T27" s="234" t="s">
        <v>159</v>
      </c>
      <c r="U27" s="235"/>
      <c r="V27" s="235"/>
      <c r="W27" s="235"/>
      <c r="X27" s="202" t="s">
        <v>97</v>
      </c>
      <c r="Y27" s="202"/>
      <c r="Z27" s="202"/>
      <c r="AA27" s="203"/>
    </row>
    <row r="28" spans="1:27" ht="29.25" customHeight="1">
      <c r="A28" s="204" t="s">
        <v>140</v>
      </c>
      <c r="B28" s="205"/>
      <c r="C28" s="209" t="s">
        <v>141</v>
      </c>
      <c r="D28" s="209"/>
      <c r="E28" s="209"/>
      <c r="F28" s="209"/>
      <c r="G28" s="209"/>
      <c r="H28" s="210" t="s">
        <v>229</v>
      </c>
      <c r="I28" s="210"/>
      <c r="J28" s="210"/>
      <c r="K28" s="210"/>
      <c r="L28" s="210"/>
      <c r="M28" s="210"/>
      <c r="N28" s="210"/>
      <c r="O28" s="210"/>
      <c r="P28" s="210"/>
      <c r="Q28" s="210"/>
      <c r="R28" s="210"/>
      <c r="S28" s="210"/>
      <c r="T28" s="210"/>
      <c r="U28" s="210"/>
      <c r="V28" s="210"/>
      <c r="W28" s="210"/>
      <c r="X28" s="210"/>
      <c r="Y28" s="210"/>
      <c r="Z28" s="211"/>
      <c r="AA28" s="212"/>
    </row>
    <row r="29" spans="1:27" ht="29.25" customHeight="1">
      <c r="A29" s="206"/>
      <c r="B29" s="205"/>
      <c r="C29" s="213" t="s">
        <v>142</v>
      </c>
      <c r="D29" s="213"/>
      <c r="E29" s="213"/>
      <c r="F29" s="213"/>
      <c r="G29" s="213"/>
      <c r="H29" s="214" t="s">
        <v>229</v>
      </c>
      <c r="I29" s="214"/>
      <c r="J29" s="214"/>
      <c r="K29" s="214"/>
      <c r="L29" s="214"/>
      <c r="M29" s="214"/>
      <c r="N29" s="214"/>
      <c r="O29" s="214"/>
      <c r="P29" s="214"/>
      <c r="Q29" s="214"/>
      <c r="R29" s="214"/>
      <c r="S29" s="214"/>
      <c r="T29" s="214"/>
      <c r="U29" s="214"/>
      <c r="V29" s="214"/>
      <c r="W29" s="214"/>
      <c r="X29" s="214"/>
      <c r="Y29" s="214"/>
      <c r="Z29" s="215"/>
      <c r="AA29" s="216"/>
    </row>
    <row r="30" spans="1:27" ht="29.25" customHeight="1">
      <c r="A30" s="206"/>
      <c r="B30" s="205"/>
      <c r="C30" s="213" t="s">
        <v>160</v>
      </c>
      <c r="D30" s="213"/>
      <c r="E30" s="213"/>
      <c r="F30" s="213"/>
      <c r="G30" s="213"/>
      <c r="H30" s="214" t="s">
        <v>229</v>
      </c>
      <c r="I30" s="214"/>
      <c r="J30" s="214"/>
      <c r="K30" s="214"/>
      <c r="L30" s="214"/>
      <c r="M30" s="214"/>
      <c r="N30" s="214"/>
      <c r="O30" s="214"/>
      <c r="P30" s="214"/>
      <c r="Q30" s="214"/>
      <c r="R30" s="214"/>
      <c r="S30" s="214"/>
      <c r="T30" s="214"/>
      <c r="U30" s="214"/>
      <c r="V30" s="214"/>
      <c r="W30" s="214"/>
      <c r="X30" s="214"/>
      <c r="Y30" s="214"/>
      <c r="Z30" s="215"/>
      <c r="AA30" s="216"/>
    </row>
    <row r="31" spans="1:27" ht="54" customHeight="1">
      <c r="A31" s="206"/>
      <c r="B31" s="205"/>
      <c r="C31" s="217" t="s">
        <v>143</v>
      </c>
      <c r="D31" s="217"/>
      <c r="E31" s="217"/>
      <c r="F31" s="217"/>
      <c r="G31" s="217"/>
      <c r="H31" s="214" t="s">
        <v>229</v>
      </c>
      <c r="I31" s="214"/>
      <c r="J31" s="214"/>
      <c r="K31" s="214"/>
      <c r="L31" s="214"/>
      <c r="M31" s="214"/>
      <c r="N31" s="214"/>
      <c r="O31" s="214"/>
      <c r="P31" s="214"/>
      <c r="Q31" s="214"/>
      <c r="R31" s="214"/>
      <c r="S31" s="214"/>
      <c r="T31" s="214"/>
      <c r="U31" s="214"/>
      <c r="V31" s="214"/>
      <c r="W31" s="214"/>
      <c r="X31" s="214"/>
      <c r="Y31" s="214"/>
      <c r="Z31" s="215"/>
      <c r="AA31" s="216"/>
    </row>
    <row r="32" spans="1:27" ht="35.25" customHeight="1" thickBot="1">
      <c r="A32" s="207"/>
      <c r="B32" s="208"/>
      <c r="C32" s="189" t="s">
        <v>232</v>
      </c>
      <c r="D32" s="190"/>
      <c r="E32" s="190"/>
      <c r="F32" s="190"/>
      <c r="G32" s="190"/>
      <c r="H32" s="191" t="s">
        <v>97</v>
      </c>
      <c r="I32" s="191"/>
      <c r="J32" s="191"/>
      <c r="K32" s="191"/>
      <c r="L32" s="191"/>
      <c r="M32" s="191"/>
      <c r="N32" s="191"/>
      <c r="O32" s="191"/>
      <c r="P32" s="191"/>
      <c r="Q32" s="191"/>
      <c r="R32" s="191"/>
      <c r="S32" s="192" t="s">
        <v>164</v>
      </c>
      <c r="T32" s="192"/>
      <c r="U32" s="192"/>
      <c r="V32" s="192"/>
      <c r="W32" s="192"/>
      <c r="X32" s="193" t="s">
        <v>97</v>
      </c>
      <c r="Y32" s="193"/>
      <c r="Z32" s="194"/>
      <c r="AA32" s="195"/>
    </row>
    <row r="33" spans="1:27" ht="9" customHeight="1" thickBot="1">
      <c r="A33" s="143"/>
      <c r="B33" s="143"/>
    </row>
    <row r="34" spans="1:27" ht="29.25" customHeight="1" thickBot="1">
      <c r="A34" s="196" t="s">
        <v>144</v>
      </c>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8"/>
    </row>
    <row r="35" spans="1:27" ht="42.75" customHeight="1">
      <c r="A35" s="199" t="s">
        <v>165</v>
      </c>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1"/>
    </row>
    <row r="36" spans="1:27" ht="24" customHeight="1" thickBot="1">
      <c r="A36" s="175" t="s">
        <v>238</v>
      </c>
      <c r="B36" s="176"/>
      <c r="C36" s="176"/>
      <c r="D36" s="176"/>
      <c r="E36" s="176"/>
      <c r="F36" s="176"/>
      <c r="G36" s="176"/>
      <c r="H36" s="176"/>
      <c r="I36" s="176"/>
      <c r="J36" s="176"/>
      <c r="K36" s="176"/>
      <c r="L36" s="176"/>
      <c r="M36" s="176"/>
      <c r="N36" s="176"/>
      <c r="O36" s="176"/>
      <c r="P36" s="176"/>
      <c r="Q36" s="176"/>
      <c r="R36" s="176"/>
      <c r="S36" s="176"/>
      <c r="T36" s="176"/>
      <c r="U36" s="176"/>
      <c r="V36" s="176"/>
      <c r="W36" s="170" t="s">
        <v>97</v>
      </c>
      <c r="X36" s="170"/>
      <c r="Y36" s="170"/>
      <c r="Z36" s="170"/>
      <c r="AA36" s="171"/>
    </row>
    <row r="37" spans="1:27" ht="33.75" customHeight="1" thickBot="1">
      <c r="A37" s="167" t="s">
        <v>237</v>
      </c>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9"/>
    </row>
    <row r="38" spans="1:27" ht="27" customHeight="1"/>
    <row r="39" spans="1:27" ht="27" customHeight="1"/>
    <row r="40" spans="1:27" ht="27" customHeight="1"/>
    <row r="41" spans="1:27" ht="27" customHeight="1"/>
    <row r="42" spans="1:27" ht="23" customHeight="1"/>
  </sheetData>
  <sheetProtection algorithmName="SHA-512" hashValue="nKmVk/mxSwN/QG7JY2+S+3GA/zJYoeg7nvPZ0kvLcAv3L0j9bDt41UFi4m7h7V0wbjhYEp2pPjDdIwxj/+gSGA==" saltValue="fkNy71RFLg2U7fuUtF8w2Q==" spinCount="100000" sheet="1" selectLockedCells="1"/>
  <mergeCells count="101">
    <mergeCell ref="A8:D8"/>
    <mergeCell ref="E8:M8"/>
    <mergeCell ref="N8:Q8"/>
    <mergeCell ref="R8:AA8"/>
    <mergeCell ref="A9:D9"/>
    <mergeCell ref="E9:M9"/>
    <mergeCell ref="N9:Q9"/>
    <mergeCell ref="R9:AA9"/>
    <mergeCell ref="W1:AA1"/>
    <mergeCell ref="A2:AA2"/>
    <mergeCell ref="T3:U3"/>
    <mergeCell ref="V3:AA3"/>
    <mergeCell ref="A7:D7"/>
    <mergeCell ref="E7:M7"/>
    <mergeCell ref="N7:P7"/>
    <mergeCell ref="W7:Y7"/>
    <mergeCell ref="Q7:V7"/>
    <mergeCell ref="Z7:AA7"/>
    <mergeCell ref="A12:D12"/>
    <mergeCell ref="E12:M12"/>
    <mergeCell ref="N12:Q12"/>
    <mergeCell ref="R12:AA12"/>
    <mergeCell ref="A13:D13"/>
    <mergeCell ref="E13:M13"/>
    <mergeCell ref="N13:Q13"/>
    <mergeCell ref="R13:AA13"/>
    <mergeCell ref="A10:D10"/>
    <mergeCell ref="E10:K10"/>
    <mergeCell ref="L10:M11"/>
    <mergeCell ref="N10:Q10"/>
    <mergeCell ref="A11:D11"/>
    <mergeCell ref="E11:K11"/>
    <mergeCell ref="N11:Q11"/>
    <mergeCell ref="Z10:AA11"/>
    <mergeCell ref="R10:Y10"/>
    <mergeCell ref="R11:Y11"/>
    <mergeCell ref="A17:D17"/>
    <mergeCell ref="E17:AA17"/>
    <mergeCell ref="A18:D19"/>
    <mergeCell ref="M18:N18"/>
    <mergeCell ref="Q18:R18"/>
    <mergeCell ref="W18:X19"/>
    <mergeCell ref="A14:D14"/>
    <mergeCell ref="E14:M14"/>
    <mergeCell ref="N14:Q14"/>
    <mergeCell ref="R14:AA14"/>
    <mergeCell ref="A16:D16"/>
    <mergeCell ref="E16:AA16"/>
    <mergeCell ref="M21:O21"/>
    <mergeCell ref="A22:D22"/>
    <mergeCell ref="E22:F22"/>
    <mergeCell ref="G22:I22"/>
    <mergeCell ref="J22:P22"/>
    <mergeCell ref="Q22:S22"/>
    <mergeCell ref="M19:N19"/>
    <mergeCell ref="Q19:R19"/>
    <mergeCell ref="A20:D21"/>
    <mergeCell ref="I20:J20"/>
    <mergeCell ref="M20:O20"/>
    <mergeCell ref="P20:AA21"/>
    <mergeCell ref="H21:L21"/>
    <mergeCell ref="S18:T19"/>
    <mergeCell ref="U18:V19"/>
    <mergeCell ref="Y18:AA19"/>
    <mergeCell ref="H30:AA30"/>
    <mergeCell ref="C31:G31"/>
    <mergeCell ref="H31:AA31"/>
    <mergeCell ref="T22:AA22"/>
    <mergeCell ref="A24:AA24"/>
    <mergeCell ref="A25:AA25"/>
    <mergeCell ref="A27:C27"/>
    <mergeCell ref="D27:F27"/>
    <mergeCell ref="G27:I27"/>
    <mergeCell ref="J27:L27"/>
    <mergeCell ref="M27:P27"/>
    <mergeCell ref="Q27:S27"/>
    <mergeCell ref="T27:W27"/>
    <mergeCell ref="A37:AA37"/>
    <mergeCell ref="W36:AA36"/>
    <mergeCell ref="A4:AA4"/>
    <mergeCell ref="A5:AA5"/>
    <mergeCell ref="A6:AA6"/>
    <mergeCell ref="A36:V36"/>
    <mergeCell ref="F18:L18"/>
    <mergeCell ref="F19:L19"/>
    <mergeCell ref="A26:F26"/>
    <mergeCell ref="G26:S26"/>
    <mergeCell ref="T26:AA26"/>
    <mergeCell ref="C32:G32"/>
    <mergeCell ref="H32:R32"/>
    <mergeCell ref="S32:W32"/>
    <mergeCell ref="X32:AA32"/>
    <mergeCell ref="A34:AA34"/>
    <mergeCell ref="A35:AA35"/>
    <mergeCell ref="X27:AA27"/>
    <mergeCell ref="A28:B32"/>
    <mergeCell ref="C28:G28"/>
    <mergeCell ref="H28:AA28"/>
    <mergeCell ref="C29:G29"/>
    <mergeCell ref="H29:AA29"/>
    <mergeCell ref="C30:G30"/>
  </mergeCells>
  <phoneticPr fontId="1"/>
  <conditionalFormatting sqref="M18:N18">
    <cfRule type="expression" dxfId="69" priority="134">
      <formula>WEEKDAY($F$18)=1</formula>
    </cfRule>
    <cfRule type="expression" dxfId="68" priority="135">
      <formula>WEEKDAY($F$18)=7</formula>
    </cfRule>
  </conditionalFormatting>
  <conditionalFormatting sqref="M19:N19">
    <cfRule type="expression" dxfId="67" priority="7">
      <formula>WEEKDAY($E$19)=1</formula>
    </cfRule>
    <cfRule type="expression" dxfId="66" priority="8">
      <formula>WEEKDAY($E$19)=7</formula>
    </cfRule>
  </conditionalFormatting>
  <dataValidations count="2">
    <dataValidation imeMode="halfAlpha" allowBlank="1" showInputMessage="1" showErrorMessage="1" sqref="E12:M13 R12:AA13 F20:F21 W1:AA1" xr:uid="{E3532F67-3C49-45B8-9479-292BC3AFD0F0}"/>
    <dataValidation imeMode="fullKatakana" allowBlank="1" showInputMessage="1" showErrorMessage="1" sqref="E10:K10 R10" xr:uid="{AF3D8160-8D57-4B50-95BF-89564F35684F}"/>
  </dataValidations>
  <pageMargins left="0.6692913385826772" right="0.35433070866141736" top="0.15748031496062992" bottom="0.19685039370078741" header="0.15748031496062992" footer="0.15748031496062992"/>
  <pageSetup paperSize="9" scale="70" orientation="portrait" copies="15" r:id="rId1"/>
  <extLst>
    <ext xmlns:x14="http://schemas.microsoft.com/office/spreadsheetml/2009/9/main" uri="{78C0D931-6437-407d-A8EE-F0AAD7539E65}">
      <x14:conditionalFormattings>
        <x14:conditionalFormatting xmlns:xm="http://schemas.microsoft.com/office/excel/2006/main">
          <x14:cfRule type="cellIs" priority="4" operator="equal" id="{F513A278-4366-4B8C-84F4-DCD15C7DF14F}">
            <xm:f>Setup!$E$4</xm:f>
            <x14:dxf>
              <font>
                <color rgb="FFFF0000"/>
              </font>
              <fill>
                <patternFill>
                  <bgColor rgb="FFFFC7CE"/>
                </patternFill>
              </fill>
            </x14:dxf>
          </x14:cfRule>
          <xm:sqref>D27</xm:sqref>
        </x14:conditionalFormatting>
        <x14:conditionalFormatting xmlns:xm="http://schemas.microsoft.com/office/excel/2006/main">
          <x14:cfRule type="cellIs" priority="12" operator="equal" id="{3D43036C-1382-4A45-B452-F4E151A5DAFA}">
            <xm:f>Setup!$J$5</xm:f>
            <x14:dxf>
              <font>
                <color rgb="FFFF0000"/>
              </font>
              <fill>
                <patternFill>
                  <bgColor rgb="FFFFCCCC"/>
                </patternFill>
              </fill>
            </x14:dxf>
          </x14:cfRule>
          <xm:sqref>E14 E15:K15</xm:sqref>
        </x14:conditionalFormatting>
        <x14:conditionalFormatting xmlns:xm="http://schemas.microsoft.com/office/excel/2006/main">
          <x14:cfRule type="cellIs" priority="14" operator="equal" id="{73E76592-7856-40D6-B304-808149A81F8A}">
            <xm:f>Setup!$F$4</xm:f>
            <x14:dxf>
              <font>
                <color rgb="FFFF0000"/>
              </font>
              <fill>
                <patternFill>
                  <bgColor rgb="FFFFCCCC"/>
                </patternFill>
              </fill>
            </x14:dxf>
          </x14:cfRule>
          <xm:sqref>E22:F22</xm:sqref>
        </x14:conditionalFormatting>
        <x14:conditionalFormatting xmlns:xm="http://schemas.microsoft.com/office/excel/2006/main">
          <x14:cfRule type="cellIs" priority="17" operator="equal" id="{E572A2C2-9458-4836-8A43-8AAED74DD6F3}">
            <xm:f>Setup!$I$6</xm:f>
            <x14:dxf>
              <font>
                <color rgb="FFFF0000"/>
              </font>
              <fill>
                <patternFill>
                  <bgColor rgb="FFFFC7CE"/>
                </patternFill>
              </fill>
            </x14:dxf>
          </x14:cfRule>
          <xm:sqref>H32:R32</xm:sqref>
        </x14:conditionalFormatting>
        <x14:conditionalFormatting xmlns:xm="http://schemas.microsoft.com/office/excel/2006/main">
          <x14:cfRule type="cellIs" priority="2" operator="equal" id="{98A4B3DF-946F-4146-902A-96E6D03DCCBD}">
            <xm:f>Setup!$H$4</xm:f>
            <x14:dxf>
              <font>
                <color rgb="FFFF0000"/>
              </font>
              <fill>
                <patternFill>
                  <bgColor rgb="FFFFC7CE"/>
                </patternFill>
              </fill>
            </x14:dxf>
          </x14:cfRule>
          <xm:sqref>J27</xm:sqref>
        </x14:conditionalFormatting>
        <x14:conditionalFormatting xmlns:xm="http://schemas.microsoft.com/office/excel/2006/main">
          <x14:cfRule type="cellIs" priority="9" operator="equal" id="{9F496DC8-3C37-42BE-85AB-7B6285F0CEF3}">
            <xm:f>Setup!$F$4</xm:f>
            <x14:dxf>
              <font>
                <color rgb="FFFF0000"/>
              </font>
              <fill>
                <patternFill>
                  <bgColor rgb="FFFFCCCC"/>
                </patternFill>
              </fill>
            </x14:dxf>
          </x14:cfRule>
          <xm:sqref>M21:O21</xm:sqref>
        </x14:conditionalFormatting>
        <x14:conditionalFormatting xmlns:xm="http://schemas.microsoft.com/office/excel/2006/main">
          <x14:cfRule type="cellIs" priority="1" operator="equal" id="{8405A5EA-0D4E-4132-B3A9-8A8A7C0DA434}">
            <xm:f>Setup!$H$4</xm:f>
            <x14:dxf>
              <font>
                <color rgb="FFFF0000"/>
              </font>
              <fill>
                <patternFill>
                  <bgColor rgb="FFFFC7CE"/>
                </patternFill>
              </fill>
            </x14:dxf>
          </x14:cfRule>
          <xm:sqref>Q27</xm:sqref>
        </x14:conditionalFormatting>
        <x14:conditionalFormatting xmlns:xm="http://schemas.microsoft.com/office/excel/2006/main">
          <x14:cfRule type="cellIs" priority="13" operator="equal" id="{59875C0B-8877-42E7-96F2-464B29713503}">
            <xm:f>Setup!$H$4</xm:f>
            <x14:dxf>
              <font>
                <color rgb="FFFF0000"/>
              </font>
              <fill>
                <patternFill>
                  <bgColor rgb="FFFFC7CE"/>
                </patternFill>
              </fill>
            </x14:dxf>
          </x14:cfRule>
          <xm:sqref>W36</xm:sqref>
        </x14:conditionalFormatting>
        <x14:conditionalFormatting xmlns:xm="http://schemas.microsoft.com/office/excel/2006/main">
          <x14:cfRule type="cellIs" priority="3" operator="equal" id="{15F76886-C3D6-49CD-9661-9337CE5736B1}">
            <xm:f>Setup!$H$4</xm:f>
            <x14:dxf>
              <font>
                <color rgb="FFFF0000"/>
              </font>
              <fill>
                <patternFill>
                  <bgColor rgb="FFFFCCCC"/>
                </patternFill>
              </fill>
            </x14:dxf>
          </x14:cfRule>
          <xm:sqref>X27:AA27</xm:sqref>
        </x14:conditionalFormatting>
        <x14:conditionalFormatting xmlns:xm="http://schemas.microsoft.com/office/excel/2006/main">
          <x14:cfRule type="cellIs" priority="16" operator="equal" id="{BBB72D92-3197-436B-A354-F0B1260C3CC5}">
            <xm:f>Setup!$E$4</xm:f>
            <x14:dxf>
              <font>
                <color rgb="FFFF0000"/>
              </font>
              <fill>
                <patternFill>
                  <bgColor rgb="FFFFC7CE"/>
                </patternFill>
              </fill>
            </x14:dxf>
          </x14:cfRule>
          <xm:sqref>X32:AA32</xm:sqref>
        </x14:conditionalFormatting>
        <x14:conditionalFormatting xmlns:xm="http://schemas.microsoft.com/office/excel/2006/main">
          <x14:cfRule type="cellIs" priority="18" operator="equal" id="{B67594BF-58EA-4960-9544-83DB23DFA925}">
            <xm:f>Setup!$C$7</xm:f>
            <x14:dxf>
              <font>
                <color rgb="FFFF0000"/>
              </font>
              <fill>
                <patternFill>
                  <bgColor rgb="FFFFC7CE"/>
                </patternFill>
              </fill>
            </x14:dxf>
          </x14:cfRule>
          <xm:sqref>Y9:AA9 L10</xm:sqref>
        </x14:conditionalFormatting>
        <x14:conditionalFormatting xmlns:xm="http://schemas.microsoft.com/office/excel/2006/main">
          <x14:cfRule type="cellIs" priority="11" operator="equal" id="{DF841871-18A6-4E18-93D9-3644FB581006}">
            <xm:f>Setup!$E$3</xm:f>
            <x14:dxf>
              <font>
                <color rgb="FFFF0000"/>
              </font>
              <fill>
                <patternFill>
                  <bgColor rgb="FFFFCCCC"/>
                </patternFill>
              </fill>
            </x14:dxf>
          </x14:cfRule>
          <xm:sqref>Z7</xm:sqref>
        </x14:conditionalFormatting>
        <x14:conditionalFormatting xmlns:xm="http://schemas.microsoft.com/office/excel/2006/main">
          <x14:cfRule type="cellIs" priority="15" operator="equal" id="{AE9F2CD9-18A0-4F10-A779-0DE756ECC14C}">
            <xm:f>Setup!$N$5</xm:f>
            <x14:dxf>
              <font>
                <color rgb="FFFF0000"/>
              </font>
              <fill>
                <patternFill>
                  <bgColor rgb="FFFFC7CE"/>
                </patternFill>
              </fill>
            </x14:dxf>
          </x14:cfRule>
          <xm:sqref>Z10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Title="所属機関" prompt="リストから選択してください" xr:uid="{B3F4F189-1011-4044-95A7-3B74833BE4C8}">
          <x14:formula1>
            <xm:f>設定値!$B$3:$B$11</xm:f>
          </x14:formula1>
          <xm:sqref>L9:M9 Y9:AA9</xm:sqref>
        </x14:dataValidation>
        <x14:dataValidation type="list" allowBlank="1" showInputMessage="1" showErrorMessage="1" promptTitle="Please select" prompt="Your position" xr:uid="{3A878B43-7C0C-48F7-AFE3-16522020952F}">
          <x14:formula1>
            <xm:f>Setup!$C$2:$C$7</xm:f>
          </x14:formula1>
          <xm:sqref>L10:M11</xm:sqref>
        </x14:dataValidation>
        <x14:dataValidation type="list" allowBlank="1" showErrorMessage="1" promptTitle="未・済" prompt="リストから選択してください" xr:uid="{EC4624CA-489C-4752-A052-F0774960FA80}">
          <x14:formula1>
            <xm:f>Setup!$E$2:$E$4</xm:f>
          </x14:formula1>
          <xm:sqref>D27:F27</xm:sqref>
        </x14:dataValidation>
        <x14:dataValidation type="list" allowBlank="1" showErrorMessage="1" promptTitle="はい・いいえ" prompt="リストから選択してください" xr:uid="{6EC6659A-C5FF-446E-95DE-61DBDA7CC59F}">
          <x14:formula1>
            <xm:f>Setup!$H$2:$H$4</xm:f>
          </x14:formula1>
          <xm:sqref>X27:AA27 J27:L27 Q27:S27</xm:sqref>
        </x14:dataValidation>
        <x14:dataValidation type="list" allowBlank="1" showInputMessage="1" showErrorMessage="1" promptTitle="食事・宿泊" xr:uid="{D2FFFB75-D970-46A1-99D3-EFADF6F58518}">
          <x14:formula1>
            <xm:f>Setup!$F$2:$F$4</xm:f>
          </x14:formula1>
          <xm:sqref>M21:O21</xm:sqref>
        </x14:dataValidation>
        <x14:dataValidation type="list" allowBlank="1" showInputMessage="1" showErrorMessage="1" promptTitle="Sampling / Survey Methods" prompt="Please select from list." xr:uid="{1D6E747C-DBEB-42E5-AB46-6C47493602F3}">
          <x14:formula1>
            <xm:f>Setup!$I$2:$I$6</xm:f>
          </x14:formula1>
          <xm:sqref>H32:R32</xm:sqref>
        </x14:dataValidation>
        <x14:dataValidation type="list" allowBlank="1" showInputMessage="1" showErrorMessage="1" xr:uid="{8384411C-D3E2-429C-98DD-7865F15BA9F7}">
          <x14:formula1>
            <xm:f>Setup!$E$2:$E$4</xm:f>
          </x14:formula1>
          <xm:sqref>X32:AA32</xm:sqref>
        </x14:dataValidation>
        <x14:dataValidation type="list" allowBlank="1" showErrorMessage="1" promptTitle="要・不要" prompt="選択してください" xr:uid="{5D3C1AB9-E2D7-4D08-9EFD-80EE41F57F45}">
          <x14:formula1>
            <xm:f>Setup!$F$2:$F$4</xm:f>
          </x14:formula1>
          <xm:sqref>E22:F22</xm:sqref>
        </x14:dataValidation>
        <x14:dataValidation type="list" showInputMessage="1" showErrorMessage="1" prompt="Select a facility" xr:uid="{4EF61CF9-5075-4297-B526-FB4FF0CF9B3B}">
          <x14:formula1>
            <xm:f>Setup!$K$2:$K$4</xm:f>
          </x14:formula1>
          <xm:sqref>E7:M7</xm:sqref>
        </x14:dataValidation>
        <x14:dataValidation type="list" allowBlank="1" showInputMessage="1" showErrorMessage="1" promptTitle="Mode of Transport" prompt="Please select from list." xr:uid="{CAC32E7F-1569-4EF1-8AAF-ACF151DE5ADF}">
          <x14:formula1>
            <xm:f>Setup!$J$2:$J$5</xm:f>
          </x14:formula1>
          <xm:sqref>E14:M14</xm:sqref>
        </x14:dataValidation>
        <x14:dataValidation type="list" allowBlank="1" showInputMessage="1" showErrorMessage="1" xr:uid="{A2C75C98-7C8B-4438-9980-AA6C20711401}">
          <x14:formula1>
            <xm:f>Setup!$H$2:$H$4</xm:f>
          </x14:formula1>
          <xm:sqref>W36:AA36</xm:sqref>
        </x14:dataValidation>
        <x14:dataValidation type="list" allowBlank="1" showInputMessage="1" showErrorMessage="1" promptTitle="Please select" prompt="Your position" xr:uid="{A2CF5B8D-DF61-4DB7-BC72-182140ED4899}">
          <x14:formula1>
            <xm:f>Setup!$N$2:$N$5</xm:f>
          </x14:formula1>
          <xm:sqref>Z10</xm:sqref>
        </x14:dataValidation>
        <x14:dataValidation type="list" allowBlank="1" showErrorMessage="1" promptTitle="受入依頼" prompt="未・済を選択してください" xr:uid="{DD349456-4590-490D-BAF1-9D81BC14173F}">
          <x14:formula1>
            <xm:f>Setup!$E$2:$E$3</xm:f>
          </x14:formula1>
          <xm:sqref>Z7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B6EA5-3FF2-4C2A-BD2B-23A391490598}">
  <sheetPr>
    <tabColor rgb="FF92D050"/>
    <pageSetUpPr fitToPage="1"/>
  </sheetPr>
  <dimension ref="A1:C35"/>
  <sheetViews>
    <sheetView view="pageBreakPreview" zoomScale="106" zoomScaleNormal="100" zoomScaleSheetLayoutView="106" workbookViewId="0">
      <selection activeCell="B17" sqref="B17"/>
    </sheetView>
  </sheetViews>
  <sheetFormatPr baseColWidth="10" defaultColWidth="8.83203125" defaultRowHeight="16"/>
  <cols>
    <col min="1" max="1" width="18.1640625" style="145" customWidth="1"/>
    <col min="2" max="2" width="47.1640625" style="145" customWidth="1"/>
    <col min="3" max="3" width="10.83203125" style="145" customWidth="1"/>
    <col min="4" max="16384" width="8.83203125" style="144"/>
  </cols>
  <sheetData>
    <row r="1" spans="1:3" ht="20">
      <c r="A1" s="378" t="s">
        <v>119</v>
      </c>
      <c r="B1" s="379"/>
      <c r="C1" s="380"/>
    </row>
    <row r="2" spans="1:3">
      <c r="A2" s="381"/>
      <c r="B2" s="382"/>
      <c r="C2" s="383"/>
    </row>
    <row r="3" spans="1:3">
      <c r="B3" s="373">
        <f>'Application for use'!F18</f>
        <v>46113</v>
      </c>
      <c r="C3" s="374"/>
    </row>
    <row r="4" spans="1:3">
      <c r="A4" s="377" t="s">
        <v>87</v>
      </c>
      <c r="B4" s="376"/>
    </row>
    <row r="5" spans="1:3">
      <c r="A5" s="145" t="s">
        <v>88</v>
      </c>
      <c r="B5" s="146"/>
    </row>
    <row r="6" spans="1:3">
      <c r="B6" s="146"/>
    </row>
    <row r="7" spans="1:3">
      <c r="A7" s="145" t="s">
        <v>216</v>
      </c>
      <c r="B7" s="146"/>
    </row>
    <row r="8" spans="1:3">
      <c r="A8" s="147" t="s">
        <v>217</v>
      </c>
      <c r="B8" s="146"/>
    </row>
    <row r="9" spans="1:3">
      <c r="A9" s="147" t="s">
        <v>218</v>
      </c>
      <c r="B9" s="377"/>
      <c r="C9" s="376"/>
    </row>
    <row r="10" spans="1:3">
      <c r="A10" s="147"/>
      <c r="B10" s="377"/>
      <c r="C10" s="376"/>
    </row>
    <row r="11" spans="1:3">
      <c r="A11" s="147" t="s">
        <v>219</v>
      </c>
      <c r="B11" s="157" t="s">
        <v>227</v>
      </c>
    </row>
    <row r="12" spans="1:3">
      <c r="A12" s="147" t="s">
        <v>220</v>
      </c>
      <c r="B12" s="146"/>
    </row>
    <row r="13" spans="1:3">
      <c r="B13" s="146"/>
    </row>
    <row r="14" spans="1:3" ht="94.5" customHeight="1">
      <c r="A14" s="370" t="s">
        <v>120</v>
      </c>
      <c r="B14" s="371"/>
      <c r="C14" s="372"/>
    </row>
    <row r="15" spans="1:3">
      <c r="B15" s="146"/>
    </row>
    <row r="16" spans="1:3">
      <c r="A16" s="148" t="s">
        <v>89</v>
      </c>
      <c r="B16" s="149"/>
      <c r="C16" s="150"/>
    </row>
    <row r="17" spans="1:3">
      <c r="A17" s="148" t="s">
        <v>90</v>
      </c>
      <c r="B17" s="166" t="s">
        <v>244</v>
      </c>
    </row>
    <row r="18" spans="1:3">
      <c r="A18" s="151"/>
      <c r="B18" s="152"/>
      <c r="C18" s="151"/>
    </row>
    <row r="19" spans="1:3">
      <c r="A19" s="153"/>
      <c r="B19" s="154"/>
      <c r="C19" s="153"/>
    </row>
    <row r="20" spans="1:3" ht="19.5" customHeight="1">
      <c r="A20" s="378" t="s">
        <v>91</v>
      </c>
      <c r="B20" s="379"/>
      <c r="C20" s="380"/>
    </row>
    <row r="21" spans="1:3" ht="19.5" customHeight="1">
      <c r="A21" s="381" t="s">
        <v>236</v>
      </c>
      <c r="B21" s="382"/>
      <c r="C21" s="383"/>
    </row>
    <row r="22" spans="1:3">
      <c r="B22" s="373">
        <f>'Application for use'!F18</f>
        <v>46113</v>
      </c>
      <c r="C22" s="374"/>
    </row>
    <row r="23" spans="1:3">
      <c r="A23" s="145" t="s">
        <v>87</v>
      </c>
      <c r="B23" s="146"/>
    </row>
    <row r="24" spans="1:3">
      <c r="B24" s="146"/>
    </row>
    <row r="25" spans="1:3">
      <c r="A25" s="145" t="s">
        <v>221</v>
      </c>
      <c r="B25" s="146"/>
    </row>
    <row r="26" spans="1:3">
      <c r="A26" s="155" t="s">
        <v>222</v>
      </c>
      <c r="B26" s="375" t="s">
        <v>229</v>
      </c>
      <c r="C26" s="376"/>
    </row>
    <row r="27" spans="1:3">
      <c r="B27" s="377" t="s">
        <v>229</v>
      </c>
      <c r="C27" s="376"/>
    </row>
    <row r="28" spans="1:3">
      <c r="A28" s="155" t="s">
        <v>223</v>
      </c>
      <c r="B28" s="157" t="s">
        <v>228</v>
      </c>
    </row>
    <row r="29" spans="1:3">
      <c r="A29" s="145" t="s">
        <v>224</v>
      </c>
      <c r="B29" s="146" t="s">
        <v>229</v>
      </c>
    </row>
    <row r="30" spans="1:3">
      <c r="A30" s="155" t="s">
        <v>225</v>
      </c>
      <c r="B30" s="146" t="s">
        <v>229</v>
      </c>
    </row>
    <row r="31" spans="1:3">
      <c r="B31" s="156"/>
    </row>
    <row r="32" spans="1:3">
      <c r="B32" s="156"/>
    </row>
    <row r="33" spans="1:2">
      <c r="A33" s="145" t="s">
        <v>92</v>
      </c>
      <c r="B33" s="147"/>
    </row>
    <row r="34" spans="1:2">
      <c r="B34" s="146"/>
    </row>
    <row r="35" spans="1:2">
      <c r="A35" s="145" t="s">
        <v>226</v>
      </c>
      <c r="B35" s="146"/>
    </row>
  </sheetData>
  <mergeCells count="12">
    <mergeCell ref="A14:C14"/>
    <mergeCell ref="B22:C22"/>
    <mergeCell ref="B26:C26"/>
    <mergeCell ref="B27:C27"/>
    <mergeCell ref="A1:C1"/>
    <mergeCell ref="A2:C2"/>
    <mergeCell ref="B3:C3"/>
    <mergeCell ref="A4:B4"/>
    <mergeCell ref="B9:C9"/>
    <mergeCell ref="B10:C10"/>
    <mergeCell ref="A20:C20"/>
    <mergeCell ref="A21:C21"/>
  </mergeCells>
  <phoneticPr fontId="1"/>
  <pageMargins left="1.1811023622047245" right="0.78740157480314965" top="0.78740157480314965" bottom="0.98425196850393704" header="0.51181102362204722" footer="0.51181102362204722"/>
  <pageSetup paperSize="9" scale="9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E3072-F78F-461E-A663-0D76C189068E}">
  <sheetPr>
    <tabColor rgb="FFFFCCCC"/>
    <pageSetUpPr fitToPage="1"/>
  </sheetPr>
  <dimension ref="A1:CC51"/>
  <sheetViews>
    <sheetView topLeftCell="B1" zoomScaleNormal="100" zoomScaleSheetLayoutView="86" workbookViewId="0">
      <selection activeCell="A2" sqref="A2"/>
    </sheetView>
  </sheetViews>
  <sheetFormatPr baseColWidth="10" defaultColWidth="10.83203125" defaultRowHeight="17"/>
  <cols>
    <col min="1" max="1" width="16" style="4" hidden="1" customWidth="1"/>
    <col min="2" max="2" width="4.1640625" style="4" customWidth="1"/>
    <col min="3" max="3" width="21.1640625" style="4" customWidth="1"/>
    <col min="4" max="4" width="8.83203125" style="4" customWidth="1"/>
    <col min="5" max="5" width="27" style="4" customWidth="1"/>
    <col min="6" max="6" width="15.1640625" style="4" customWidth="1"/>
    <col min="7" max="7" width="11.1640625" style="4" customWidth="1"/>
    <col min="8" max="8" width="7.33203125" style="4" customWidth="1"/>
    <col min="9" max="9" width="5.83203125" style="4" customWidth="1"/>
    <col min="10" max="10" width="3.5" style="4" customWidth="1"/>
    <col min="11" max="11" width="5.83203125" style="4" customWidth="1"/>
    <col min="12" max="12" width="13.1640625" style="4" customWidth="1"/>
    <col min="13" max="13" width="6" style="4" customWidth="1"/>
    <col min="14" max="14" width="6.1640625" style="4" customWidth="1"/>
    <col min="15" max="15" width="7.6640625" style="4" hidden="1" customWidth="1"/>
    <col min="16" max="16" width="18.6640625" style="4" hidden="1" customWidth="1"/>
    <col min="17" max="72" width="5.33203125" style="88" customWidth="1"/>
    <col min="73" max="76" width="5.33203125" style="4" customWidth="1"/>
    <col min="77" max="78" width="10.6640625" style="4" customWidth="1"/>
    <col min="79" max="79" width="10.83203125" style="4" customWidth="1"/>
    <col min="80" max="80" width="10.6640625" style="4" customWidth="1"/>
    <col min="81" max="81" width="10.83203125" style="78" customWidth="1"/>
    <col min="82" max="16384" width="10.83203125" style="4"/>
  </cols>
  <sheetData>
    <row r="1" spans="1:80" ht="18" thickBot="1">
      <c r="B1" s="428" t="s">
        <v>77</v>
      </c>
      <c r="C1" s="428"/>
      <c r="D1" s="9"/>
    </row>
    <row r="2" spans="1:80" ht="17" customHeight="1">
      <c r="B2" s="429" t="s">
        <v>169</v>
      </c>
      <c r="C2" s="430"/>
      <c r="D2" s="430"/>
      <c r="E2" s="430"/>
      <c r="F2" s="430"/>
      <c r="G2" s="430"/>
      <c r="H2" s="430"/>
      <c r="I2" s="430"/>
      <c r="J2" s="430"/>
      <c r="K2" s="430"/>
      <c r="L2" s="430"/>
      <c r="M2" s="430"/>
      <c r="N2" s="431"/>
      <c r="O2" s="82"/>
      <c r="P2" s="83"/>
      <c r="Q2" s="435" t="s">
        <v>209</v>
      </c>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5"/>
      <c r="BA2" s="435"/>
      <c r="BB2" s="435"/>
      <c r="BC2" s="435"/>
      <c r="BD2" s="435"/>
      <c r="BE2" s="435"/>
      <c r="BF2" s="435"/>
      <c r="BG2" s="435"/>
      <c r="BH2" s="435"/>
      <c r="BI2" s="435"/>
      <c r="BJ2" s="435"/>
      <c r="BK2" s="435"/>
      <c r="BL2" s="435"/>
      <c r="BM2" s="435"/>
      <c r="BN2" s="435"/>
      <c r="BO2" s="435"/>
      <c r="BP2" s="435"/>
      <c r="BQ2" s="435"/>
      <c r="BR2" s="435"/>
      <c r="BS2" s="435"/>
      <c r="BT2" s="436"/>
      <c r="BU2" s="437" t="s">
        <v>210</v>
      </c>
      <c r="BV2" s="438"/>
      <c r="BW2" s="438"/>
      <c r="BX2" s="438"/>
      <c r="BY2" s="438"/>
      <c r="BZ2" s="438"/>
      <c r="CA2" s="438"/>
      <c r="CB2" s="439"/>
    </row>
    <row r="3" spans="1:80" ht="17" customHeight="1">
      <c r="B3" s="432"/>
      <c r="C3" s="433"/>
      <c r="D3" s="433"/>
      <c r="E3" s="433"/>
      <c r="F3" s="433"/>
      <c r="G3" s="433"/>
      <c r="H3" s="433"/>
      <c r="I3" s="433"/>
      <c r="J3" s="433"/>
      <c r="K3" s="433"/>
      <c r="L3" s="433"/>
      <c r="M3" s="433"/>
      <c r="N3" s="434"/>
      <c r="O3" s="84"/>
      <c r="P3" s="85"/>
      <c r="Q3" s="446">
        <f>I6</f>
        <v>46113</v>
      </c>
      <c r="R3" s="427"/>
      <c r="S3" s="427"/>
      <c r="T3" s="427"/>
      <c r="U3" s="447">
        <f>IF(Q3 &lt;&gt; "",Q3+1,"")</f>
        <v>46114</v>
      </c>
      <c r="V3" s="448"/>
      <c r="W3" s="448"/>
      <c r="X3" s="446"/>
      <c r="Y3" s="427">
        <f>IF(U3 &lt;&gt; "",U3+1,"")</f>
        <v>46115</v>
      </c>
      <c r="Z3" s="427"/>
      <c r="AA3" s="427"/>
      <c r="AB3" s="427"/>
      <c r="AC3" s="427">
        <f>IF(Y3 &lt;&gt; "",Y3+1,"")</f>
        <v>46116</v>
      </c>
      <c r="AD3" s="427"/>
      <c r="AE3" s="427"/>
      <c r="AF3" s="427"/>
      <c r="AG3" s="427">
        <f>IF(AC3 &lt;&gt; "",AC3+1,"")</f>
        <v>46117</v>
      </c>
      <c r="AH3" s="427"/>
      <c r="AI3" s="427"/>
      <c r="AJ3" s="427"/>
      <c r="AK3" s="427">
        <f>IF(AG3 &lt;&gt; "",AG3+1,"")</f>
        <v>46118</v>
      </c>
      <c r="AL3" s="427"/>
      <c r="AM3" s="427"/>
      <c r="AN3" s="427"/>
      <c r="AO3" s="427">
        <f>IF(AK3 &lt;&gt; "",AK3+1,"")</f>
        <v>46119</v>
      </c>
      <c r="AP3" s="427"/>
      <c r="AQ3" s="427"/>
      <c r="AR3" s="427"/>
      <c r="AS3" s="427">
        <f>IF(AO3 &lt;&gt; "",AO3+1,"")</f>
        <v>46120</v>
      </c>
      <c r="AT3" s="427"/>
      <c r="AU3" s="427"/>
      <c r="AV3" s="427"/>
      <c r="AW3" s="427">
        <f>IF(AS3 &lt;&gt; "",AS3+1,"")</f>
        <v>46121</v>
      </c>
      <c r="AX3" s="427"/>
      <c r="AY3" s="427"/>
      <c r="AZ3" s="427"/>
      <c r="BA3" s="427">
        <f>IF(AW3 &lt;&gt; "",AW3+1,"")</f>
        <v>46122</v>
      </c>
      <c r="BB3" s="427"/>
      <c r="BC3" s="427"/>
      <c r="BD3" s="427"/>
      <c r="BE3" s="427">
        <f>IF(BA3 &lt;&gt; "",BA3+1,"")</f>
        <v>46123</v>
      </c>
      <c r="BF3" s="427"/>
      <c r="BG3" s="427"/>
      <c r="BH3" s="427"/>
      <c r="BI3" s="427">
        <f>IF(BE3 &lt;&gt; "",BE3+1,"")</f>
        <v>46124</v>
      </c>
      <c r="BJ3" s="427"/>
      <c r="BK3" s="427"/>
      <c r="BL3" s="427"/>
      <c r="BM3" s="427">
        <f>IF(BI3 &lt;&gt; "",BI3+1,"")</f>
        <v>46125</v>
      </c>
      <c r="BN3" s="427"/>
      <c r="BO3" s="427"/>
      <c r="BP3" s="427"/>
      <c r="BQ3" s="427">
        <f>IF(BM3 &lt;&gt; "",BM3+1,"")</f>
        <v>46126</v>
      </c>
      <c r="BR3" s="427"/>
      <c r="BS3" s="427"/>
      <c r="BT3" s="427"/>
      <c r="BU3" s="440"/>
      <c r="BV3" s="441"/>
      <c r="BW3" s="441"/>
      <c r="BX3" s="441"/>
      <c r="BY3" s="441"/>
      <c r="BZ3" s="441"/>
      <c r="CA3" s="441"/>
      <c r="CB3" s="442"/>
    </row>
    <row r="4" spans="1:80" ht="22" customHeight="1" thickBot="1">
      <c r="B4" s="449" t="s">
        <v>170</v>
      </c>
      <c r="C4" s="450"/>
      <c r="D4" s="450"/>
      <c r="E4" s="450"/>
      <c r="F4" s="450"/>
      <c r="G4" s="450"/>
      <c r="H4" s="450"/>
      <c r="I4" s="450"/>
      <c r="J4" s="450"/>
      <c r="K4" s="450"/>
      <c r="L4" s="450"/>
      <c r="M4" s="450"/>
      <c r="N4" s="451"/>
      <c r="O4" s="86"/>
      <c r="P4" s="87"/>
      <c r="Q4" s="452" t="str">
        <f>TEXT(Q3,"ddd")</f>
        <v>Wed</v>
      </c>
      <c r="R4" s="416"/>
      <c r="S4" s="416"/>
      <c r="T4" s="416"/>
      <c r="U4" s="453" t="str">
        <f>TEXT(U3,"ddd")</f>
        <v>Thu</v>
      </c>
      <c r="V4" s="454"/>
      <c r="W4" s="454"/>
      <c r="X4" s="452"/>
      <c r="Y4" s="416" t="str">
        <f>TEXT(Y3,"ddd")</f>
        <v>Fri</v>
      </c>
      <c r="Z4" s="416"/>
      <c r="AA4" s="416"/>
      <c r="AB4" s="416"/>
      <c r="AC4" s="416" t="str">
        <f>TEXT(AC3,"ddd")</f>
        <v>Sat</v>
      </c>
      <c r="AD4" s="416"/>
      <c r="AE4" s="416"/>
      <c r="AF4" s="416"/>
      <c r="AG4" s="416" t="str">
        <f>TEXT(AG3,"ddd")</f>
        <v>Sun</v>
      </c>
      <c r="AH4" s="416"/>
      <c r="AI4" s="416"/>
      <c r="AJ4" s="416"/>
      <c r="AK4" s="416" t="str">
        <f>TEXT(AK3,"ddd")</f>
        <v>Mon</v>
      </c>
      <c r="AL4" s="416"/>
      <c r="AM4" s="416"/>
      <c r="AN4" s="416"/>
      <c r="AO4" s="416" t="str">
        <f>TEXT(AO3,"ddd")</f>
        <v>Tue</v>
      </c>
      <c r="AP4" s="416"/>
      <c r="AQ4" s="416"/>
      <c r="AR4" s="416"/>
      <c r="AS4" s="416" t="str">
        <f>TEXT(AS3,"ddd")</f>
        <v>Wed</v>
      </c>
      <c r="AT4" s="416"/>
      <c r="AU4" s="416"/>
      <c r="AV4" s="416"/>
      <c r="AW4" s="416" t="str">
        <f>TEXT(AW3,"ddd")</f>
        <v>Thu</v>
      </c>
      <c r="AX4" s="416"/>
      <c r="AY4" s="416"/>
      <c r="AZ4" s="416"/>
      <c r="BA4" s="416" t="str">
        <f>TEXT(BA3,"ddd")</f>
        <v>Fri</v>
      </c>
      <c r="BB4" s="416"/>
      <c r="BC4" s="416"/>
      <c r="BD4" s="416"/>
      <c r="BE4" s="416" t="str">
        <f>TEXT(BE3,"ddd")</f>
        <v>Sat</v>
      </c>
      <c r="BF4" s="416"/>
      <c r="BG4" s="416"/>
      <c r="BH4" s="416"/>
      <c r="BI4" s="416" t="str">
        <f>TEXT(BI3,"ddd")</f>
        <v>Sun</v>
      </c>
      <c r="BJ4" s="416"/>
      <c r="BK4" s="416"/>
      <c r="BL4" s="416"/>
      <c r="BM4" s="416" t="str">
        <f>TEXT(BM3,"ddd")</f>
        <v>Mon</v>
      </c>
      <c r="BN4" s="416"/>
      <c r="BO4" s="416"/>
      <c r="BP4" s="416"/>
      <c r="BQ4" s="416" t="str">
        <f>TEXT(BQ3,"ddd")</f>
        <v>Tue</v>
      </c>
      <c r="BR4" s="416"/>
      <c r="BS4" s="416"/>
      <c r="BT4" s="417"/>
      <c r="BU4" s="443"/>
      <c r="BV4" s="444"/>
      <c r="BW4" s="444"/>
      <c r="BX4" s="444"/>
      <c r="BY4" s="444"/>
      <c r="BZ4" s="444"/>
      <c r="CA4" s="444"/>
      <c r="CB4" s="445"/>
    </row>
    <row r="5" spans="1:80" ht="29" customHeight="1">
      <c r="B5" s="41" t="s">
        <v>74</v>
      </c>
      <c r="C5" s="42" t="s">
        <v>171</v>
      </c>
      <c r="D5" s="123" t="s">
        <v>172</v>
      </c>
      <c r="E5" s="43" t="s">
        <v>131</v>
      </c>
      <c r="F5" s="44" t="s">
        <v>182</v>
      </c>
      <c r="G5" s="45" t="s">
        <v>183</v>
      </c>
      <c r="H5" s="60" t="s">
        <v>184</v>
      </c>
      <c r="I5" s="418" t="s">
        <v>185</v>
      </c>
      <c r="J5" s="419"/>
      <c r="K5" s="420"/>
      <c r="L5" s="44" t="s">
        <v>194</v>
      </c>
      <c r="M5" s="421" t="s">
        <v>175</v>
      </c>
      <c r="N5" s="422"/>
      <c r="O5" s="423" t="s">
        <v>78</v>
      </c>
      <c r="P5" s="425" t="s">
        <v>79</v>
      </c>
      <c r="Q5" s="114" t="s">
        <v>179</v>
      </c>
      <c r="R5" s="6" t="s">
        <v>176</v>
      </c>
      <c r="S5" s="6" t="s">
        <v>177</v>
      </c>
      <c r="T5" s="7" t="s">
        <v>178</v>
      </c>
      <c r="U5" s="5" t="s">
        <v>179</v>
      </c>
      <c r="V5" s="6" t="s">
        <v>176</v>
      </c>
      <c r="W5" s="6" t="s">
        <v>177</v>
      </c>
      <c r="X5" s="7" t="s">
        <v>178</v>
      </c>
      <c r="Y5" s="5" t="s">
        <v>179</v>
      </c>
      <c r="Z5" s="6" t="s">
        <v>176</v>
      </c>
      <c r="AA5" s="6" t="s">
        <v>177</v>
      </c>
      <c r="AB5" s="7" t="s">
        <v>178</v>
      </c>
      <c r="AC5" s="5" t="s">
        <v>179</v>
      </c>
      <c r="AD5" s="6" t="s">
        <v>176</v>
      </c>
      <c r="AE5" s="6" t="s">
        <v>177</v>
      </c>
      <c r="AF5" s="7" t="s">
        <v>178</v>
      </c>
      <c r="AG5" s="5" t="s">
        <v>179</v>
      </c>
      <c r="AH5" s="6" t="s">
        <v>176</v>
      </c>
      <c r="AI5" s="6" t="s">
        <v>177</v>
      </c>
      <c r="AJ5" s="7" t="s">
        <v>178</v>
      </c>
      <c r="AK5" s="5" t="s">
        <v>179</v>
      </c>
      <c r="AL5" s="6" t="s">
        <v>176</v>
      </c>
      <c r="AM5" s="6" t="s">
        <v>177</v>
      </c>
      <c r="AN5" s="7" t="s">
        <v>178</v>
      </c>
      <c r="AO5" s="5" t="s">
        <v>179</v>
      </c>
      <c r="AP5" s="6" t="s">
        <v>176</v>
      </c>
      <c r="AQ5" s="6" t="s">
        <v>177</v>
      </c>
      <c r="AR5" s="7" t="s">
        <v>178</v>
      </c>
      <c r="AS5" s="5" t="s">
        <v>179</v>
      </c>
      <c r="AT5" s="6" t="s">
        <v>176</v>
      </c>
      <c r="AU5" s="6" t="s">
        <v>177</v>
      </c>
      <c r="AV5" s="7" t="s">
        <v>178</v>
      </c>
      <c r="AW5" s="5" t="s">
        <v>179</v>
      </c>
      <c r="AX5" s="6" t="s">
        <v>176</v>
      </c>
      <c r="AY5" s="6" t="s">
        <v>177</v>
      </c>
      <c r="AZ5" s="7" t="s">
        <v>178</v>
      </c>
      <c r="BA5" s="5" t="s">
        <v>179</v>
      </c>
      <c r="BB5" s="6" t="s">
        <v>187</v>
      </c>
      <c r="BC5" s="6" t="s">
        <v>188</v>
      </c>
      <c r="BD5" s="7" t="s">
        <v>178</v>
      </c>
      <c r="BE5" s="5" t="s">
        <v>179</v>
      </c>
      <c r="BF5" s="6" t="s">
        <v>176</v>
      </c>
      <c r="BG5" s="6" t="s">
        <v>177</v>
      </c>
      <c r="BH5" s="7" t="s">
        <v>189</v>
      </c>
      <c r="BI5" s="5" t="s">
        <v>186</v>
      </c>
      <c r="BJ5" s="6" t="s">
        <v>176</v>
      </c>
      <c r="BK5" s="6" t="s">
        <v>177</v>
      </c>
      <c r="BL5" s="7" t="s">
        <v>178</v>
      </c>
      <c r="BM5" s="5" t="s">
        <v>186</v>
      </c>
      <c r="BN5" s="6" t="s">
        <v>176</v>
      </c>
      <c r="BO5" s="6" t="s">
        <v>177</v>
      </c>
      <c r="BP5" s="7" t="s">
        <v>178</v>
      </c>
      <c r="BQ5" s="5" t="s">
        <v>179</v>
      </c>
      <c r="BR5" s="6" t="s">
        <v>176</v>
      </c>
      <c r="BS5" s="6" t="s">
        <v>177</v>
      </c>
      <c r="BT5" s="8" t="s">
        <v>178</v>
      </c>
      <c r="BU5" s="414" t="s">
        <v>186</v>
      </c>
      <c r="BV5" s="408" t="s">
        <v>187</v>
      </c>
      <c r="BW5" s="408" t="s">
        <v>188</v>
      </c>
      <c r="BX5" s="410" t="s">
        <v>189</v>
      </c>
      <c r="BY5" s="412" t="s">
        <v>211</v>
      </c>
      <c r="BZ5" s="403" t="s">
        <v>191</v>
      </c>
      <c r="CA5" s="403" t="s">
        <v>193</v>
      </c>
      <c r="CB5" s="394" t="s">
        <v>190</v>
      </c>
    </row>
    <row r="6" spans="1:80" ht="19.5" customHeight="1" thickBot="1">
      <c r="B6" s="46"/>
      <c r="C6" s="47" t="s">
        <v>180</v>
      </c>
      <c r="D6" s="48" t="s">
        <v>133</v>
      </c>
      <c r="E6" s="47" t="s">
        <v>181</v>
      </c>
      <c r="F6" s="49" t="s">
        <v>99</v>
      </c>
      <c r="G6" s="50" t="s">
        <v>105</v>
      </c>
      <c r="H6" s="55">
        <v>1</v>
      </c>
      <c r="I6" s="23">
        <f>IF('Application for use'!F18 &gt; 0,'Application for use'!F18,"")</f>
        <v>46113</v>
      </c>
      <c r="J6" s="51" t="s">
        <v>80</v>
      </c>
      <c r="K6" s="24">
        <f>IF('Application for use'!F19&gt;0,'Application for use'!F19,"")</f>
        <v>46115</v>
      </c>
      <c r="L6" s="52" t="s">
        <v>174</v>
      </c>
      <c r="M6" s="53" t="s">
        <v>81</v>
      </c>
      <c r="N6" s="54" t="s">
        <v>82</v>
      </c>
      <c r="O6" s="424"/>
      <c r="P6" s="426"/>
      <c r="Q6" s="115"/>
      <c r="R6" s="89">
        <v>1</v>
      </c>
      <c r="S6" s="89">
        <v>1</v>
      </c>
      <c r="T6" s="90">
        <v>1</v>
      </c>
      <c r="U6" s="98">
        <v>1</v>
      </c>
      <c r="V6" s="89">
        <v>1</v>
      </c>
      <c r="W6" s="89">
        <v>1</v>
      </c>
      <c r="X6" s="90">
        <v>1</v>
      </c>
      <c r="Y6" s="98">
        <v>1</v>
      </c>
      <c r="Z6" s="89">
        <v>1</v>
      </c>
      <c r="AA6" s="89">
        <v>1</v>
      </c>
      <c r="AB6" s="90">
        <v>1</v>
      </c>
      <c r="AC6" s="98">
        <v>1</v>
      </c>
      <c r="AD6" s="89">
        <v>1</v>
      </c>
      <c r="AE6" s="89">
        <v>1</v>
      </c>
      <c r="AF6" s="90">
        <v>1</v>
      </c>
      <c r="AG6" s="98"/>
      <c r="AH6" s="89"/>
      <c r="AI6" s="89"/>
      <c r="AJ6" s="90">
        <v>1</v>
      </c>
      <c r="AK6" s="98"/>
      <c r="AL6" s="89"/>
      <c r="AM6" s="89"/>
      <c r="AN6" s="90">
        <v>1</v>
      </c>
      <c r="AO6" s="98"/>
      <c r="AP6" s="89"/>
      <c r="AQ6" s="89"/>
      <c r="AR6" s="90"/>
      <c r="AS6" s="98"/>
      <c r="AT6" s="89"/>
      <c r="AU6" s="89"/>
      <c r="AV6" s="90"/>
      <c r="AW6" s="98"/>
      <c r="AX6" s="89"/>
      <c r="AY6" s="89"/>
      <c r="AZ6" s="90"/>
      <c r="BA6" s="98"/>
      <c r="BB6" s="89"/>
      <c r="BC6" s="89"/>
      <c r="BD6" s="90"/>
      <c r="BE6" s="98"/>
      <c r="BF6" s="89"/>
      <c r="BG6" s="89"/>
      <c r="BH6" s="90"/>
      <c r="BI6" s="98"/>
      <c r="BJ6" s="89"/>
      <c r="BK6" s="89"/>
      <c r="BL6" s="90"/>
      <c r="BM6" s="98"/>
      <c r="BN6" s="89"/>
      <c r="BO6" s="89"/>
      <c r="BP6" s="90"/>
      <c r="BQ6" s="98"/>
      <c r="BR6" s="89"/>
      <c r="BS6" s="89"/>
      <c r="BT6" s="99"/>
      <c r="BU6" s="415"/>
      <c r="BV6" s="409"/>
      <c r="BW6" s="409"/>
      <c r="BX6" s="411"/>
      <c r="BY6" s="413"/>
      <c r="BZ6" s="404"/>
      <c r="CA6" s="404"/>
      <c r="CB6" s="395"/>
    </row>
    <row r="7" spans="1:80" ht="38.25" customHeight="1" thickTop="1">
      <c r="A7" s="78" t="str">
        <f>IF(CB7&lt;&gt;"",#REF!,"")</f>
        <v/>
      </c>
      <c r="B7" s="14">
        <v>1</v>
      </c>
      <c r="C7" s="73"/>
      <c r="D7" s="110" t="s">
        <v>208</v>
      </c>
      <c r="E7" s="68"/>
      <c r="F7" s="111" t="s">
        <v>97</v>
      </c>
      <c r="G7" s="112" t="s">
        <v>97</v>
      </c>
      <c r="H7" s="69"/>
      <c r="I7" s="25"/>
      <c r="J7" s="79" t="s">
        <v>80</v>
      </c>
      <c r="K7" s="28"/>
      <c r="L7" s="113" t="s">
        <v>97</v>
      </c>
      <c r="M7" s="19"/>
      <c r="N7" s="18"/>
      <c r="O7" s="17" t="s">
        <v>83</v>
      </c>
      <c r="P7" s="70"/>
      <c r="Q7" s="116"/>
      <c r="R7" s="91"/>
      <c r="S7" s="91"/>
      <c r="T7" s="92"/>
      <c r="U7" s="100"/>
      <c r="V7" s="91"/>
      <c r="W7" s="91"/>
      <c r="X7" s="92"/>
      <c r="Y7" s="100"/>
      <c r="Z7" s="91"/>
      <c r="AA7" s="91"/>
      <c r="AB7" s="92"/>
      <c r="AC7" s="100"/>
      <c r="AD7" s="91"/>
      <c r="AE7" s="91"/>
      <c r="AF7" s="92"/>
      <c r="AG7" s="100"/>
      <c r="AH7" s="91"/>
      <c r="AI7" s="91"/>
      <c r="AJ7" s="92"/>
      <c r="AK7" s="100"/>
      <c r="AL7" s="91"/>
      <c r="AM7" s="91"/>
      <c r="AN7" s="92"/>
      <c r="AO7" s="100"/>
      <c r="AP7" s="91"/>
      <c r="AQ7" s="91"/>
      <c r="AR7" s="92"/>
      <c r="AS7" s="100"/>
      <c r="AT7" s="91"/>
      <c r="AU7" s="91"/>
      <c r="AV7" s="92"/>
      <c r="AW7" s="100"/>
      <c r="AX7" s="91"/>
      <c r="AY7" s="91"/>
      <c r="AZ7" s="92"/>
      <c r="BA7" s="100"/>
      <c r="BB7" s="91"/>
      <c r="BC7" s="91"/>
      <c r="BD7" s="92"/>
      <c r="BE7" s="100"/>
      <c r="BF7" s="91"/>
      <c r="BG7" s="91"/>
      <c r="BH7" s="92"/>
      <c r="BI7" s="100"/>
      <c r="BJ7" s="91"/>
      <c r="BK7" s="91"/>
      <c r="BL7" s="92"/>
      <c r="BM7" s="100"/>
      <c r="BN7" s="91"/>
      <c r="BO7" s="91"/>
      <c r="BP7" s="92"/>
      <c r="BQ7" s="100"/>
      <c r="BR7" s="91"/>
      <c r="BS7" s="91"/>
      <c r="BT7" s="101"/>
      <c r="BU7" s="36">
        <f t="shared" ref="BU7:BU40" si="0">SUMPRODUCT((MOD(COLUMN(Q7:BT7),4)=1)*(Q7:BT7&lt;&gt;""),Q7:BT7)</f>
        <v>0</v>
      </c>
      <c r="BV7" s="36">
        <f t="shared" ref="BV7:BV41" si="1">SUMPRODUCT((MOD(COLUMN(Q7:BT7),4)=2)*(Q7:BT7&lt;&gt;""),Q7:BT7)</f>
        <v>0</v>
      </c>
      <c r="BW7" s="36">
        <f t="shared" ref="BW7:BW41" si="2">SUMPRODUCT((MOD(COLUMN(Q7:BT7),4)=3)*(Q7:BT7&lt;&gt;""),Q7:BT7)</f>
        <v>0</v>
      </c>
      <c r="BX7" s="37">
        <f t="shared" ref="BX7:BX41" si="3">SUMPRODUCT((MOD(COLUMN(Q7:BT7),4)=0)*(Q7:BT7&lt;&gt;""),Q7:BT7)</f>
        <v>0</v>
      </c>
      <c r="BY7" s="61">
        <f>(BU7*Setup!B21)+(BV7*Setup!B22)+(BW7*Setup!B23)</f>
        <v>0</v>
      </c>
      <c r="BZ7" s="62" t="str">
        <f>IF(L7=Setup!A26,Setup!B26,IF(L7=Setup!A27,Setup!B27,IF(L7=Setup!A28,Setup!B28,"")))</f>
        <v/>
      </c>
      <c r="CA7" s="62" t="str">
        <f>IF(BZ7 &lt;&gt;"",IF(BX7&gt;0,(BX7*BZ7),""),"")</f>
        <v/>
      </c>
      <c r="CB7" s="63" t="str">
        <f>IFERROR(BY7+CA7,"")</f>
        <v/>
      </c>
    </row>
    <row r="8" spans="1:80" ht="38.25" customHeight="1">
      <c r="A8" s="78" t="str">
        <f>IF(CB8&lt;&gt;"",#REF!,"")</f>
        <v/>
      </c>
      <c r="B8" s="15">
        <v>2</v>
      </c>
      <c r="C8" s="73"/>
      <c r="D8" s="110" t="s">
        <v>97</v>
      </c>
      <c r="E8" s="68"/>
      <c r="F8" s="111" t="s">
        <v>97</v>
      </c>
      <c r="G8" s="112" t="s">
        <v>97</v>
      </c>
      <c r="H8" s="69"/>
      <c r="I8" s="25"/>
      <c r="J8" s="79" t="s">
        <v>80</v>
      </c>
      <c r="K8" s="28"/>
      <c r="L8" s="113" t="s">
        <v>97</v>
      </c>
      <c r="M8" s="20"/>
      <c r="N8" s="18"/>
      <c r="O8" s="17" t="s">
        <v>83</v>
      </c>
      <c r="P8" s="75"/>
      <c r="Q8" s="116"/>
      <c r="R8" s="91"/>
      <c r="S8" s="91"/>
      <c r="T8" s="92"/>
      <c r="U8" s="100"/>
      <c r="V8" s="91"/>
      <c r="W8" s="91"/>
      <c r="X8" s="92"/>
      <c r="Y8" s="100"/>
      <c r="Z8" s="91"/>
      <c r="AA8" s="91"/>
      <c r="AB8" s="92"/>
      <c r="AC8" s="100"/>
      <c r="AD8" s="91"/>
      <c r="AE8" s="91"/>
      <c r="AF8" s="92"/>
      <c r="AG8" s="100"/>
      <c r="AH8" s="91"/>
      <c r="AI8" s="91"/>
      <c r="AJ8" s="92"/>
      <c r="AK8" s="100"/>
      <c r="AL8" s="91"/>
      <c r="AM8" s="91"/>
      <c r="AN8" s="92"/>
      <c r="AO8" s="100"/>
      <c r="AP8" s="91"/>
      <c r="AQ8" s="91"/>
      <c r="AR8" s="102"/>
      <c r="AS8" s="100"/>
      <c r="AT8" s="91"/>
      <c r="AU8" s="91"/>
      <c r="AV8" s="92"/>
      <c r="AW8" s="100"/>
      <c r="AX8" s="91"/>
      <c r="AY8" s="91"/>
      <c r="AZ8" s="92"/>
      <c r="BA8" s="100"/>
      <c r="BB8" s="91"/>
      <c r="BC8" s="91"/>
      <c r="BD8" s="92"/>
      <c r="BE8" s="100"/>
      <c r="BF8" s="91"/>
      <c r="BG8" s="91"/>
      <c r="BH8" s="92"/>
      <c r="BI8" s="100"/>
      <c r="BJ8" s="91"/>
      <c r="BK8" s="91"/>
      <c r="BL8" s="92"/>
      <c r="BM8" s="100"/>
      <c r="BN8" s="91"/>
      <c r="BO8" s="91"/>
      <c r="BP8" s="92"/>
      <c r="BQ8" s="100"/>
      <c r="BR8" s="91"/>
      <c r="BS8" s="91"/>
      <c r="BT8" s="103"/>
      <c r="BU8" s="36">
        <f t="shared" si="0"/>
        <v>0</v>
      </c>
      <c r="BV8" s="36">
        <f t="shared" si="1"/>
        <v>0</v>
      </c>
      <c r="BW8" s="36">
        <f t="shared" si="2"/>
        <v>0</v>
      </c>
      <c r="BX8" s="37">
        <f t="shared" si="3"/>
        <v>0</v>
      </c>
      <c r="BY8" s="61">
        <f>(BU8*Setup!B22)+(BV8*Setup!B23)+(BW8*Setup!B24)</f>
        <v>0</v>
      </c>
      <c r="BZ8" s="62">
        <f>IF(L8=Setup!A27,Setup!B27,IF(L8=Setup!A28,Setup!B28,IF(L8=Setup!A29,Setup!B29,"")))</f>
        <v>0</v>
      </c>
      <c r="CA8" s="62" t="str">
        <f t="shared" ref="CA8:CA41" si="4">IF(BZ8 &lt;&gt;"",IF(BX8&gt;0,(BX8*BZ8),""),"")</f>
        <v/>
      </c>
      <c r="CB8" s="63" t="str">
        <f t="shared" ref="CB8:CB41" si="5">IFERROR(BY8+CA8,"")</f>
        <v/>
      </c>
    </row>
    <row r="9" spans="1:80" ht="38.25" customHeight="1">
      <c r="A9" s="78" t="str">
        <f>IF(CB9&lt;&gt;"",#REF!,"")</f>
        <v/>
      </c>
      <c r="B9" s="15">
        <v>3</v>
      </c>
      <c r="C9" s="73"/>
      <c r="D9" s="110" t="s">
        <v>97</v>
      </c>
      <c r="E9" s="68"/>
      <c r="F9" s="111" t="s">
        <v>97</v>
      </c>
      <c r="G9" s="112" t="s">
        <v>97</v>
      </c>
      <c r="H9" s="69"/>
      <c r="I9" s="25"/>
      <c r="J9" s="79" t="s">
        <v>80</v>
      </c>
      <c r="K9" s="28"/>
      <c r="L9" s="113" t="s">
        <v>97</v>
      </c>
      <c r="M9" s="20"/>
      <c r="N9" s="18"/>
      <c r="O9" s="17" t="s">
        <v>83</v>
      </c>
      <c r="P9" s="75"/>
      <c r="Q9" s="116"/>
      <c r="R9" s="91"/>
      <c r="S9" s="91"/>
      <c r="T9" s="92"/>
      <c r="U9" s="100"/>
      <c r="V9" s="91"/>
      <c r="W9" s="91"/>
      <c r="X9" s="92"/>
      <c r="Y9" s="100"/>
      <c r="Z9" s="91"/>
      <c r="AA9" s="91"/>
      <c r="AB9" s="92"/>
      <c r="AC9" s="100"/>
      <c r="AD9" s="91"/>
      <c r="AE9" s="91"/>
      <c r="AF9" s="92"/>
      <c r="AG9" s="100"/>
      <c r="AH9" s="91"/>
      <c r="AI9" s="91"/>
      <c r="AJ9" s="92"/>
      <c r="AK9" s="100"/>
      <c r="AL9" s="91"/>
      <c r="AM9" s="91"/>
      <c r="AN9" s="92"/>
      <c r="AO9" s="100"/>
      <c r="AP9" s="91"/>
      <c r="AQ9" s="91"/>
      <c r="AR9" s="92"/>
      <c r="AS9" s="100"/>
      <c r="AT9" s="91"/>
      <c r="AU9" s="91"/>
      <c r="AV9" s="92"/>
      <c r="AW9" s="100"/>
      <c r="AX9" s="91"/>
      <c r="AY9" s="91"/>
      <c r="AZ9" s="92"/>
      <c r="BA9" s="100"/>
      <c r="BB9" s="91"/>
      <c r="BC9" s="91"/>
      <c r="BD9" s="92"/>
      <c r="BE9" s="100"/>
      <c r="BF9" s="91"/>
      <c r="BG9" s="91"/>
      <c r="BH9" s="92"/>
      <c r="BI9" s="100"/>
      <c r="BJ9" s="91"/>
      <c r="BK9" s="91"/>
      <c r="BL9" s="92"/>
      <c r="BM9" s="100"/>
      <c r="BN9" s="91"/>
      <c r="BO9" s="91"/>
      <c r="BP9" s="92"/>
      <c r="BQ9" s="100"/>
      <c r="BR9" s="91"/>
      <c r="BS9" s="91"/>
      <c r="BT9" s="103"/>
      <c r="BU9" s="36">
        <f t="shared" si="0"/>
        <v>0</v>
      </c>
      <c r="BV9" s="36">
        <f t="shared" si="1"/>
        <v>0</v>
      </c>
      <c r="BW9" s="36">
        <f t="shared" si="2"/>
        <v>0</v>
      </c>
      <c r="BX9" s="37">
        <f t="shared" si="3"/>
        <v>0</v>
      </c>
      <c r="BY9" s="61">
        <f>(BU9*Setup!B23)+(BV9*Setup!B24)+(BW9*Setup!B25)</f>
        <v>0</v>
      </c>
      <c r="BZ9" s="62">
        <f>IF(L9=Setup!A28,Setup!B28,IF(L9=Setup!A29,Setup!B29,IF(L9=Setup!A30,Setup!B30,"")))</f>
        <v>0</v>
      </c>
      <c r="CA9" s="62" t="str">
        <f t="shared" si="4"/>
        <v/>
      </c>
      <c r="CB9" s="63" t="str">
        <f t="shared" si="5"/>
        <v/>
      </c>
    </row>
    <row r="10" spans="1:80" ht="38.25" customHeight="1">
      <c r="A10" s="78" t="str">
        <f>IF(CB10&lt;&gt;"",#REF!,"")</f>
        <v/>
      </c>
      <c r="B10" s="15">
        <v>4</v>
      </c>
      <c r="C10" s="74"/>
      <c r="D10" s="110" t="s">
        <v>97</v>
      </c>
      <c r="E10" s="68"/>
      <c r="F10" s="111" t="s">
        <v>97</v>
      </c>
      <c r="G10" s="112" t="s">
        <v>97</v>
      </c>
      <c r="H10" s="56"/>
      <c r="I10" s="25"/>
      <c r="J10" s="79" t="s">
        <v>80</v>
      </c>
      <c r="K10" s="28"/>
      <c r="L10" s="113" t="s">
        <v>97</v>
      </c>
      <c r="M10" s="20"/>
      <c r="N10" s="18"/>
      <c r="O10" s="17" t="s">
        <v>83</v>
      </c>
      <c r="P10" s="75"/>
      <c r="Q10" s="116"/>
      <c r="R10" s="91"/>
      <c r="S10" s="91"/>
      <c r="T10" s="92"/>
      <c r="U10" s="100"/>
      <c r="V10" s="91"/>
      <c r="W10" s="91"/>
      <c r="X10" s="92"/>
      <c r="Y10" s="100"/>
      <c r="Z10" s="91"/>
      <c r="AA10" s="91"/>
      <c r="AB10" s="92"/>
      <c r="AC10" s="100"/>
      <c r="AD10" s="91"/>
      <c r="AE10" s="91"/>
      <c r="AF10" s="92"/>
      <c r="AG10" s="100"/>
      <c r="AH10" s="91"/>
      <c r="AI10" s="91"/>
      <c r="AJ10" s="92"/>
      <c r="AK10" s="100"/>
      <c r="AL10" s="91"/>
      <c r="AM10" s="91"/>
      <c r="AN10" s="92"/>
      <c r="AO10" s="100"/>
      <c r="AP10" s="91"/>
      <c r="AQ10" s="91"/>
      <c r="AR10" s="92"/>
      <c r="AS10" s="100"/>
      <c r="AT10" s="91"/>
      <c r="AU10" s="91"/>
      <c r="AV10" s="92"/>
      <c r="AW10" s="100"/>
      <c r="AX10" s="91"/>
      <c r="AY10" s="91"/>
      <c r="AZ10" s="92"/>
      <c r="BA10" s="100"/>
      <c r="BB10" s="91"/>
      <c r="BC10" s="91"/>
      <c r="BD10" s="92"/>
      <c r="BE10" s="100"/>
      <c r="BF10" s="91"/>
      <c r="BG10" s="91"/>
      <c r="BH10" s="92"/>
      <c r="BI10" s="100"/>
      <c r="BJ10" s="91"/>
      <c r="BK10" s="91"/>
      <c r="BL10" s="92"/>
      <c r="BM10" s="100"/>
      <c r="BN10" s="91"/>
      <c r="BO10" s="91"/>
      <c r="BP10" s="92"/>
      <c r="BQ10" s="100"/>
      <c r="BR10" s="91"/>
      <c r="BS10" s="91"/>
      <c r="BT10" s="103"/>
      <c r="BU10" s="36">
        <f t="shared" si="0"/>
        <v>0</v>
      </c>
      <c r="BV10" s="36">
        <f t="shared" si="1"/>
        <v>0</v>
      </c>
      <c r="BW10" s="36">
        <f t="shared" si="2"/>
        <v>0</v>
      </c>
      <c r="BX10" s="37">
        <f t="shared" si="3"/>
        <v>0</v>
      </c>
      <c r="BY10" s="61">
        <f>(BU10*Setup!B24)+(BV10*Setup!B25)+(BW10*Setup!B26)</f>
        <v>0</v>
      </c>
      <c r="BZ10" s="62">
        <f>IF(L10=Setup!A29,Setup!B29,IF(L10=Setup!A30,Setup!B30,IF(L10=Setup!A31,Setup!B31,"")))</f>
        <v>0</v>
      </c>
      <c r="CA10" s="62" t="str">
        <f t="shared" si="4"/>
        <v/>
      </c>
      <c r="CB10" s="63" t="str">
        <f t="shared" si="5"/>
        <v/>
      </c>
    </row>
    <row r="11" spans="1:80" ht="38.25" customHeight="1">
      <c r="A11" s="78" t="str">
        <f>IF(CB11&lt;&gt;"",#REF!,"")</f>
        <v/>
      </c>
      <c r="B11" s="15">
        <v>5</v>
      </c>
      <c r="C11" s="74"/>
      <c r="D11" s="110" t="s">
        <v>97</v>
      </c>
      <c r="E11" s="68"/>
      <c r="F11" s="111" t="s">
        <v>97</v>
      </c>
      <c r="G11" s="112" t="s">
        <v>97</v>
      </c>
      <c r="H11" s="56"/>
      <c r="I11" s="25"/>
      <c r="J11" s="79" t="s">
        <v>80</v>
      </c>
      <c r="K11" s="28"/>
      <c r="L11" s="113" t="s">
        <v>97</v>
      </c>
      <c r="M11" s="20"/>
      <c r="N11" s="18"/>
      <c r="O11" s="17" t="s">
        <v>83</v>
      </c>
      <c r="P11" s="75"/>
      <c r="Q11" s="116"/>
      <c r="R11" s="91"/>
      <c r="S11" s="91"/>
      <c r="T11" s="92"/>
      <c r="U11" s="100"/>
      <c r="V11" s="91"/>
      <c r="W11" s="91"/>
      <c r="X11" s="92"/>
      <c r="Y11" s="100"/>
      <c r="Z11" s="91"/>
      <c r="AA11" s="91"/>
      <c r="AB11" s="92"/>
      <c r="AC11" s="100"/>
      <c r="AD11" s="91"/>
      <c r="AE11" s="91"/>
      <c r="AF11" s="92"/>
      <c r="AG11" s="100"/>
      <c r="AH11" s="91"/>
      <c r="AI11" s="91"/>
      <c r="AJ11" s="92"/>
      <c r="AK11" s="100"/>
      <c r="AL11" s="91"/>
      <c r="AM11" s="91"/>
      <c r="AN11" s="92"/>
      <c r="AO11" s="100"/>
      <c r="AP11" s="91"/>
      <c r="AQ11" s="91"/>
      <c r="AR11" s="102"/>
      <c r="AS11" s="100"/>
      <c r="AT11" s="91"/>
      <c r="AU11" s="91"/>
      <c r="AV11" s="92"/>
      <c r="AW11" s="100"/>
      <c r="AX11" s="91"/>
      <c r="AY11" s="91"/>
      <c r="AZ11" s="92"/>
      <c r="BA11" s="100"/>
      <c r="BB11" s="91"/>
      <c r="BC11" s="91"/>
      <c r="BD11" s="92"/>
      <c r="BE11" s="100"/>
      <c r="BF11" s="91"/>
      <c r="BG11" s="91"/>
      <c r="BH11" s="92"/>
      <c r="BI11" s="100"/>
      <c r="BJ11" s="91"/>
      <c r="BK11" s="91"/>
      <c r="BL11" s="92"/>
      <c r="BM11" s="100"/>
      <c r="BN11" s="91"/>
      <c r="BO11" s="91"/>
      <c r="BP11" s="92"/>
      <c r="BQ11" s="100"/>
      <c r="BR11" s="91"/>
      <c r="BS11" s="91"/>
      <c r="BT11" s="103"/>
      <c r="BU11" s="36">
        <f t="shared" si="0"/>
        <v>0</v>
      </c>
      <c r="BV11" s="36">
        <f t="shared" si="1"/>
        <v>0</v>
      </c>
      <c r="BW11" s="36">
        <f t="shared" si="2"/>
        <v>0</v>
      </c>
      <c r="BX11" s="37">
        <f t="shared" si="3"/>
        <v>0</v>
      </c>
      <c r="BY11" s="61">
        <f>(BU11*Setup!B25)+(BV11*Setup!B26)+(BW11*Setup!B27)</f>
        <v>0</v>
      </c>
      <c r="BZ11" s="62" t="str">
        <f>IF(L11=Setup!A30,Setup!B30,IF(L11=Setup!A31,Setup!B31,IF(L11=Setup!A32,Setup!B32,"")))</f>
        <v/>
      </c>
      <c r="CA11" s="62" t="str">
        <f t="shared" si="4"/>
        <v/>
      </c>
      <c r="CB11" s="63" t="str">
        <f t="shared" si="5"/>
        <v/>
      </c>
    </row>
    <row r="12" spans="1:80" ht="38.25" customHeight="1">
      <c r="A12" s="78" t="str">
        <f>IF(CB12&lt;&gt;"",#REF!,"")</f>
        <v/>
      </c>
      <c r="B12" s="15">
        <v>6</v>
      </c>
      <c r="C12" s="74"/>
      <c r="D12" s="110" t="s">
        <v>97</v>
      </c>
      <c r="E12" s="68"/>
      <c r="F12" s="111" t="s">
        <v>97</v>
      </c>
      <c r="G12" s="112" t="s">
        <v>97</v>
      </c>
      <c r="H12" s="56"/>
      <c r="I12" s="25"/>
      <c r="J12" s="79" t="s">
        <v>80</v>
      </c>
      <c r="K12" s="28"/>
      <c r="L12" s="113" t="s">
        <v>97</v>
      </c>
      <c r="M12" s="20"/>
      <c r="N12" s="18"/>
      <c r="O12" s="17" t="s">
        <v>83</v>
      </c>
      <c r="P12" s="75"/>
      <c r="Q12" s="116"/>
      <c r="R12" s="91"/>
      <c r="S12" s="91"/>
      <c r="T12" s="92"/>
      <c r="U12" s="100"/>
      <c r="V12" s="91"/>
      <c r="W12" s="91"/>
      <c r="X12" s="92"/>
      <c r="Y12" s="100"/>
      <c r="Z12" s="91"/>
      <c r="AA12" s="91"/>
      <c r="AB12" s="92"/>
      <c r="AC12" s="100"/>
      <c r="AD12" s="91"/>
      <c r="AE12" s="91"/>
      <c r="AF12" s="92"/>
      <c r="AG12" s="100"/>
      <c r="AH12" s="91"/>
      <c r="AI12" s="91"/>
      <c r="AJ12" s="92"/>
      <c r="AK12" s="100"/>
      <c r="AL12" s="91"/>
      <c r="AM12" s="91"/>
      <c r="AN12" s="92"/>
      <c r="AO12" s="100"/>
      <c r="AP12" s="91"/>
      <c r="AQ12" s="91"/>
      <c r="AR12" s="92"/>
      <c r="AS12" s="100"/>
      <c r="AT12" s="91"/>
      <c r="AU12" s="91"/>
      <c r="AV12" s="92"/>
      <c r="AW12" s="100"/>
      <c r="AX12" s="91"/>
      <c r="AY12" s="91"/>
      <c r="AZ12" s="92"/>
      <c r="BA12" s="100"/>
      <c r="BB12" s="91"/>
      <c r="BC12" s="91"/>
      <c r="BD12" s="92"/>
      <c r="BE12" s="100"/>
      <c r="BF12" s="91"/>
      <c r="BG12" s="91"/>
      <c r="BH12" s="92"/>
      <c r="BI12" s="100"/>
      <c r="BJ12" s="91"/>
      <c r="BK12" s="91"/>
      <c r="BL12" s="92"/>
      <c r="BM12" s="100"/>
      <c r="BN12" s="91"/>
      <c r="BO12" s="91"/>
      <c r="BP12" s="92"/>
      <c r="BQ12" s="100"/>
      <c r="BR12" s="91"/>
      <c r="BS12" s="91"/>
      <c r="BT12" s="103"/>
      <c r="BU12" s="36">
        <f t="shared" si="0"/>
        <v>0</v>
      </c>
      <c r="BV12" s="36">
        <f t="shared" si="1"/>
        <v>0</v>
      </c>
      <c r="BW12" s="36">
        <f t="shared" si="2"/>
        <v>0</v>
      </c>
      <c r="BX12" s="37">
        <f t="shared" si="3"/>
        <v>0</v>
      </c>
      <c r="BY12" s="61">
        <f>(BU12*Setup!B26)+(BV12*Setup!B27)+(BW12*Setup!B28)</f>
        <v>0</v>
      </c>
      <c r="BZ12" s="62" t="str">
        <f>IF(L12=Setup!A31,Setup!B31,IF(L12=Setup!A32,Setup!B32,IF(L12=Setup!A33,Setup!B33,"")))</f>
        <v/>
      </c>
      <c r="CA12" s="62" t="str">
        <f t="shared" si="4"/>
        <v/>
      </c>
      <c r="CB12" s="63" t="str">
        <f t="shared" si="5"/>
        <v/>
      </c>
    </row>
    <row r="13" spans="1:80" ht="38.25" customHeight="1">
      <c r="A13" s="78" t="str">
        <f>IF(CB13&lt;&gt;"",#REF!,"")</f>
        <v/>
      </c>
      <c r="B13" s="15">
        <v>7</v>
      </c>
      <c r="C13" s="74"/>
      <c r="D13" s="110" t="s">
        <v>97</v>
      </c>
      <c r="E13" s="68"/>
      <c r="F13" s="111" t="s">
        <v>97</v>
      </c>
      <c r="G13" s="112" t="s">
        <v>97</v>
      </c>
      <c r="H13" s="56"/>
      <c r="I13" s="25"/>
      <c r="J13" s="80" t="s">
        <v>80</v>
      </c>
      <c r="K13" s="28"/>
      <c r="L13" s="113" t="s">
        <v>97</v>
      </c>
      <c r="M13" s="20"/>
      <c r="N13" s="18"/>
      <c r="O13" s="17" t="s">
        <v>83</v>
      </c>
      <c r="P13" s="75"/>
      <c r="Q13" s="116"/>
      <c r="R13" s="91"/>
      <c r="S13" s="91"/>
      <c r="T13" s="92"/>
      <c r="U13" s="100"/>
      <c r="V13" s="91"/>
      <c r="W13" s="91"/>
      <c r="X13" s="92"/>
      <c r="Y13" s="100"/>
      <c r="Z13" s="91"/>
      <c r="AA13" s="91"/>
      <c r="AB13" s="92"/>
      <c r="AC13" s="100"/>
      <c r="AD13" s="91"/>
      <c r="AE13" s="91"/>
      <c r="AF13" s="92"/>
      <c r="AG13" s="100"/>
      <c r="AH13" s="91"/>
      <c r="AI13" s="91"/>
      <c r="AJ13" s="92"/>
      <c r="AK13" s="100"/>
      <c r="AL13" s="91"/>
      <c r="AM13" s="91"/>
      <c r="AN13" s="92"/>
      <c r="AO13" s="100"/>
      <c r="AP13" s="91"/>
      <c r="AQ13" s="91"/>
      <c r="AR13" s="92"/>
      <c r="AS13" s="100"/>
      <c r="AT13" s="91"/>
      <c r="AU13" s="91"/>
      <c r="AV13" s="92"/>
      <c r="AW13" s="100"/>
      <c r="AX13" s="91"/>
      <c r="AY13" s="91"/>
      <c r="AZ13" s="92"/>
      <c r="BA13" s="100"/>
      <c r="BB13" s="91"/>
      <c r="BC13" s="91"/>
      <c r="BD13" s="92"/>
      <c r="BE13" s="100"/>
      <c r="BF13" s="91"/>
      <c r="BG13" s="91"/>
      <c r="BH13" s="92"/>
      <c r="BI13" s="100"/>
      <c r="BJ13" s="91"/>
      <c r="BK13" s="91"/>
      <c r="BL13" s="92"/>
      <c r="BM13" s="100"/>
      <c r="BN13" s="91"/>
      <c r="BO13" s="91"/>
      <c r="BP13" s="92"/>
      <c r="BQ13" s="100"/>
      <c r="BR13" s="91"/>
      <c r="BS13" s="91"/>
      <c r="BT13" s="103"/>
      <c r="BU13" s="36">
        <f t="shared" si="0"/>
        <v>0</v>
      </c>
      <c r="BV13" s="36">
        <f t="shared" si="1"/>
        <v>0</v>
      </c>
      <c r="BW13" s="36">
        <f t="shared" si="2"/>
        <v>0</v>
      </c>
      <c r="BX13" s="37">
        <f t="shared" si="3"/>
        <v>0</v>
      </c>
      <c r="BY13" s="61">
        <f>(BU13*Setup!B27)+(BV13*Setup!B28)+(BW13*Setup!B29)</f>
        <v>0</v>
      </c>
      <c r="BZ13" s="62" t="str">
        <f>IF(L13=Setup!A32,Setup!B32,IF(L13=Setup!A33,Setup!B33,IF(L13=Setup!A34,Setup!B34,"")))</f>
        <v/>
      </c>
      <c r="CA13" s="62" t="str">
        <f t="shared" si="4"/>
        <v/>
      </c>
      <c r="CB13" s="63" t="str">
        <f t="shared" si="5"/>
        <v/>
      </c>
    </row>
    <row r="14" spans="1:80" ht="38.25" customHeight="1">
      <c r="A14" s="78" t="str">
        <f>IF(CB14&lt;&gt;"",#REF!,"")</f>
        <v/>
      </c>
      <c r="B14" s="15">
        <v>8</v>
      </c>
      <c r="C14" s="74"/>
      <c r="D14" s="110" t="s">
        <v>97</v>
      </c>
      <c r="E14" s="68"/>
      <c r="F14" s="111" t="s">
        <v>97</v>
      </c>
      <c r="G14" s="112" t="s">
        <v>97</v>
      </c>
      <c r="H14" s="56"/>
      <c r="I14" s="25"/>
      <c r="J14" s="80" t="s">
        <v>80</v>
      </c>
      <c r="K14" s="28"/>
      <c r="L14" s="113" t="s">
        <v>97</v>
      </c>
      <c r="M14" s="20"/>
      <c r="N14" s="18"/>
      <c r="O14" s="17" t="s">
        <v>83</v>
      </c>
      <c r="P14" s="75"/>
      <c r="Q14" s="116"/>
      <c r="R14" s="91"/>
      <c r="S14" s="91"/>
      <c r="T14" s="92"/>
      <c r="U14" s="100"/>
      <c r="V14" s="91"/>
      <c r="W14" s="91"/>
      <c r="X14" s="92"/>
      <c r="Y14" s="100"/>
      <c r="Z14" s="91"/>
      <c r="AA14" s="91"/>
      <c r="AB14" s="92"/>
      <c r="AC14" s="100"/>
      <c r="AD14" s="91"/>
      <c r="AE14" s="91"/>
      <c r="AF14" s="92"/>
      <c r="AG14" s="100"/>
      <c r="AH14" s="91"/>
      <c r="AI14" s="91"/>
      <c r="AJ14" s="92"/>
      <c r="AK14" s="100"/>
      <c r="AL14" s="91"/>
      <c r="AM14" s="91"/>
      <c r="AN14" s="92"/>
      <c r="AO14" s="100"/>
      <c r="AP14" s="91"/>
      <c r="AQ14" s="91"/>
      <c r="AR14" s="92"/>
      <c r="AS14" s="100"/>
      <c r="AT14" s="91"/>
      <c r="AU14" s="91"/>
      <c r="AV14" s="92"/>
      <c r="AW14" s="100"/>
      <c r="AX14" s="91"/>
      <c r="AY14" s="91"/>
      <c r="AZ14" s="92"/>
      <c r="BA14" s="100"/>
      <c r="BB14" s="91"/>
      <c r="BC14" s="91"/>
      <c r="BD14" s="92"/>
      <c r="BE14" s="100"/>
      <c r="BF14" s="91"/>
      <c r="BG14" s="91"/>
      <c r="BH14" s="92"/>
      <c r="BI14" s="100"/>
      <c r="BJ14" s="91"/>
      <c r="BK14" s="91"/>
      <c r="BL14" s="92"/>
      <c r="BM14" s="100"/>
      <c r="BN14" s="91"/>
      <c r="BO14" s="91"/>
      <c r="BP14" s="92"/>
      <c r="BQ14" s="100"/>
      <c r="BR14" s="91"/>
      <c r="BS14" s="91"/>
      <c r="BT14" s="103"/>
      <c r="BU14" s="36">
        <f t="shared" si="0"/>
        <v>0</v>
      </c>
      <c r="BV14" s="36">
        <f t="shared" si="1"/>
        <v>0</v>
      </c>
      <c r="BW14" s="36">
        <f t="shared" si="2"/>
        <v>0</v>
      </c>
      <c r="BX14" s="37">
        <f t="shared" si="3"/>
        <v>0</v>
      </c>
      <c r="BY14" s="61">
        <f>(BU14*Setup!B28)+(BV14*Setup!B29)+(BW14*Setup!B30)</f>
        <v>0</v>
      </c>
      <c r="BZ14" s="62" t="str">
        <f>IF(L14=Setup!A33,Setup!B33,IF(L14=Setup!A34,Setup!B34,IF(L14=Setup!A35,Setup!B35,"")))</f>
        <v/>
      </c>
      <c r="CA14" s="62" t="str">
        <f t="shared" si="4"/>
        <v/>
      </c>
      <c r="CB14" s="63" t="str">
        <f t="shared" si="5"/>
        <v/>
      </c>
    </row>
    <row r="15" spans="1:80" ht="38.25" customHeight="1">
      <c r="A15" s="78" t="str">
        <f>IF(CB15&lt;&gt;"",#REF!,"")</f>
        <v/>
      </c>
      <c r="B15" s="15">
        <v>9</v>
      </c>
      <c r="C15" s="74"/>
      <c r="D15" s="110" t="s">
        <v>97</v>
      </c>
      <c r="E15" s="68"/>
      <c r="F15" s="111" t="s">
        <v>97</v>
      </c>
      <c r="G15" s="112" t="s">
        <v>97</v>
      </c>
      <c r="H15" s="56"/>
      <c r="I15" s="25"/>
      <c r="J15" s="80" t="s">
        <v>80</v>
      </c>
      <c r="K15" s="28"/>
      <c r="L15" s="113" t="s">
        <v>97</v>
      </c>
      <c r="M15" s="20"/>
      <c r="N15" s="18"/>
      <c r="O15" s="17" t="s">
        <v>83</v>
      </c>
      <c r="P15" s="75"/>
      <c r="Q15" s="116"/>
      <c r="R15" s="91"/>
      <c r="S15" s="91"/>
      <c r="T15" s="92"/>
      <c r="U15" s="100"/>
      <c r="V15" s="91"/>
      <c r="W15" s="91"/>
      <c r="X15" s="92"/>
      <c r="Y15" s="100"/>
      <c r="Z15" s="91"/>
      <c r="AA15" s="91"/>
      <c r="AB15" s="92"/>
      <c r="AC15" s="100"/>
      <c r="AD15" s="91"/>
      <c r="AE15" s="91"/>
      <c r="AF15" s="92"/>
      <c r="AG15" s="100"/>
      <c r="AH15" s="91"/>
      <c r="AI15" s="91"/>
      <c r="AJ15" s="92"/>
      <c r="AK15" s="100"/>
      <c r="AL15" s="91"/>
      <c r="AM15" s="91"/>
      <c r="AN15" s="92"/>
      <c r="AO15" s="100"/>
      <c r="AP15" s="91"/>
      <c r="AQ15" s="91"/>
      <c r="AR15" s="92"/>
      <c r="AS15" s="100"/>
      <c r="AT15" s="91"/>
      <c r="AU15" s="91"/>
      <c r="AV15" s="92"/>
      <c r="AW15" s="100"/>
      <c r="AX15" s="91"/>
      <c r="AY15" s="91"/>
      <c r="AZ15" s="92"/>
      <c r="BA15" s="100"/>
      <c r="BB15" s="91"/>
      <c r="BC15" s="91"/>
      <c r="BD15" s="92"/>
      <c r="BE15" s="100"/>
      <c r="BF15" s="91"/>
      <c r="BG15" s="91"/>
      <c r="BH15" s="92"/>
      <c r="BI15" s="100"/>
      <c r="BJ15" s="91"/>
      <c r="BK15" s="91"/>
      <c r="BL15" s="92"/>
      <c r="BM15" s="100"/>
      <c r="BN15" s="91"/>
      <c r="BO15" s="91"/>
      <c r="BP15" s="92"/>
      <c r="BQ15" s="100"/>
      <c r="BR15" s="91"/>
      <c r="BS15" s="91"/>
      <c r="BT15" s="103"/>
      <c r="BU15" s="36">
        <f t="shared" si="0"/>
        <v>0</v>
      </c>
      <c r="BV15" s="36">
        <f t="shared" si="1"/>
        <v>0</v>
      </c>
      <c r="BW15" s="36">
        <f t="shared" si="2"/>
        <v>0</v>
      </c>
      <c r="BX15" s="37">
        <f t="shared" si="3"/>
        <v>0</v>
      </c>
      <c r="BY15" s="61">
        <f>(BU15*Setup!B29)+(BV15*Setup!B30)+(BW15*Setup!B31)</f>
        <v>0</v>
      </c>
      <c r="BZ15" s="62" t="str">
        <f>IF(L15=Setup!A34,Setup!B34,IF(L15=Setup!A35,Setup!B35,IF(L15=Setup!A36,Setup!B36,"")))</f>
        <v/>
      </c>
      <c r="CA15" s="62" t="str">
        <f t="shared" si="4"/>
        <v/>
      </c>
      <c r="CB15" s="63" t="str">
        <f t="shared" si="5"/>
        <v/>
      </c>
    </row>
    <row r="16" spans="1:80" ht="38.25" customHeight="1">
      <c r="A16" s="78" t="str">
        <f>IF(CB16&lt;&gt;"",#REF!,"")</f>
        <v/>
      </c>
      <c r="B16" s="15">
        <v>10</v>
      </c>
      <c r="C16" s="74"/>
      <c r="D16" s="110" t="s">
        <v>97</v>
      </c>
      <c r="E16" s="68"/>
      <c r="F16" s="111" t="s">
        <v>97</v>
      </c>
      <c r="G16" s="112" t="s">
        <v>97</v>
      </c>
      <c r="H16" s="56"/>
      <c r="I16" s="25"/>
      <c r="J16" s="80" t="s">
        <v>80</v>
      </c>
      <c r="K16" s="28"/>
      <c r="L16" s="113" t="s">
        <v>97</v>
      </c>
      <c r="M16" s="20"/>
      <c r="N16" s="18"/>
      <c r="O16" s="17" t="s">
        <v>83</v>
      </c>
      <c r="P16" s="75"/>
      <c r="Q16" s="116"/>
      <c r="R16" s="91"/>
      <c r="S16" s="91"/>
      <c r="T16" s="92"/>
      <c r="U16" s="100"/>
      <c r="V16" s="91"/>
      <c r="W16" s="91"/>
      <c r="X16" s="92"/>
      <c r="Y16" s="100"/>
      <c r="Z16" s="91"/>
      <c r="AA16" s="91"/>
      <c r="AB16" s="92"/>
      <c r="AC16" s="100"/>
      <c r="AD16" s="91"/>
      <c r="AE16" s="91"/>
      <c r="AF16" s="92"/>
      <c r="AG16" s="100"/>
      <c r="AH16" s="91"/>
      <c r="AI16" s="91"/>
      <c r="AJ16" s="92"/>
      <c r="AK16" s="100"/>
      <c r="AL16" s="91"/>
      <c r="AM16" s="91"/>
      <c r="AN16" s="92"/>
      <c r="AO16" s="100"/>
      <c r="AP16" s="91"/>
      <c r="AQ16" s="91"/>
      <c r="AR16" s="92"/>
      <c r="AS16" s="100"/>
      <c r="AT16" s="91"/>
      <c r="AU16" s="91"/>
      <c r="AV16" s="92"/>
      <c r="AW16" s="100"/>
      <c r="AX16" s="91"/>
      <c r="AY16" s="91"/>
      <c r="AZ16" s="92"/>
      <c r="BA16" s="100"/>
      <c r="BB16" s="91"/>
      <c r="BC16" s="91"/>
      <c r="BD16" s="92"/>
      <c r="BE16" s="100"/>
      <c r="BF16" s="91"/>
      <c r="BG16" s="91"/>
      <c r="BH16" s="92"/>
      <c r="BI16" s="100"/>
      <c r="BJ16" s="91"/>
      <c r="BK16" s="91"/>
      <c r="BL16" s="92"/>
      <c r="BM16" s="100"/>
      <c r="BN16" s="91"/>
      <c r="BO16" s="91"/>
      <c r="BP16" s="92"/>
      <c r="BQ16" s="100"/>
      <c r="BR16" s="91"/>
      <c r="BS16" s="91"/>
      <c r="BT16" s="103"/>
      <c r="BU16" s="36">
        <f t="shared" si="0"/>
        <v>0</v>
      </c>
      <c r="BV16" s="36">
        <f t="shared" si="1"/>
        <v>0</v>
      </c>
      <c r="BW16" s="36">
        <f t="shared" si="2"/>
        <v>0</v>
      </c>
      <c r="BX16" s="37">
        <f t="shared" si="3"/>
        <v>0</v>
      </c>
      <c r="BY16" s="61">
        <f>(BU16*Setup!B30)+(BV16*Setup!B31)+(BW16*Setup!B32)</f>
        <v>0</v>
      </c>
      <c r="BZ16" s="62" t="str">
        <f>IF(L16=Setup!A35,Setup!B35,IF(L16=Setup!A36,Setup!B36,IF(L16=Setup!A37,Setup!B37,"")))</f>
        <v/>
      </c>
      <c r="CA16" s="62" t="str">
        <f t="shared" si="4"/>
        <v/>
      </c>
      <c r="CB16" s="63" t="str">
        <f t="shared" si="5"/>
        <v/>
      </c>
    </row>
    <row r="17" spans="1:80" ht="38.25" customHeight="1">
      <c r="A17" s="78" t="str">
        <f>IF(CB17&lt;&gt;"",#REF!,"")</f>
        <v/>
      </c>
      <c r="B17" s="15">
        <v>11</v>
      </c>
      <c r="C17" s="74"/>
      <c r="D17" s="110" t="s">
        <v>97</v>
      </c>
      <c r="E17" s="68"/>
      <c r="F17" s="111" t="s">
        <v>97</v>
      </c>
      <c r="G17" s="112" t="s">
        <v>97</v>
      </c>
      <c r="H17" s="56"/>
      <c r="I17" s="25"/>
      <c r="J17" s="80" t="s">
        <v>80</v>
      </c>
      <c r="K17" s="28"/>
      <c r="L17" s="113" t="s">
        <v>97</v>
      </c>
      <c r="M17" s="20"/>
      <c r="N17" s="18"/>
      <c r="O17" s="17" t="s">
        <v>83</v>
      </c>
      <c r="P17" s="75"/>
      <c r="Q17" s="116"/>
      <c r="R17" s="91"/>
      <c r="S17" s="91"/>
      <c r="T17" s="92"/>
      <c r="U17" s="100"/>
      <c r="V17" s="91"/>
      <c r="W17" s="91"/>
      <c r="X17" s="92"/>
      <c r="Y17" s="100"/>
      <c r="Z17" s="91"/>
      <c r="AA17" s="91"/>
      <c r="AB17" s="92"/>
      <c r="AC17" s="100"/>
      <c r="AD17" s="91"/>
      <c r="AE17" s="91"/>
      <c r="AF17" s="92"/>
      <c r="AG17" s="100"/>
      <c r="AH17" s="91"/>
      <c r="AI17" s="91"/>
      <c r="AJ17" s="92"/>
      <c r="AK17" s="100"/>
      <c r="AL17" s="91"/>
      <c r="AM17" s="91"/>
      <c r="AN17" s="92"/>
      <c r="AO17" s="100"/>
      <c r="AP17" s="91"/>
      <c r="AQ17" s="91"/>
      <c r="AR17" s="92"/>
      <c r="AS17" s="100"/>
      <c r="AT17" s="91"/>
      <c r="AU17" s="91"/>
      <c r="AV17" s="92"/>
      <c r="AW17" s="100"/>
      <c r="AX17" s="91"/>
      <c r="AY17" s="91"/>
      <c r="AZ17" s="92"/>
      <c r="BA17" s="100"/>
      <c r="BB17" s="91"/>
      <c r="BC17" s="91"/>
      <c r="BD17" s="92"/>
      <c r="BE17" s="100"/>
      <c r="BF17" s="91"/>
      <c r="BG17" s="91"/>
      <c r="BH17" s="92"/>
      <c r="BI17" s="100"/>
      <c r="BJ17" s="91"/>
      <c r="BK17" s="91"/>
      <c r="BL17" s="92"/>
      <c r="BM17" s="100"/>
      <c r="BN17" s="91"/>
      <c r="BO17" s="91"/>
      <c r="BP17" s="92"/>
      <c r="BQ17" s="100"/>
      <c r="BR17" s="91"/>
      <c r="BS17" s="91"/>
      <c r="BT17" s="103"/>
      <c r="BU17" s="36">
        <f t="shared" si="0"/>
        <v>0</v>
      </c>
      <c r="BV17" s="36">
        <f t="shared" si="1"/>
        <v>0</v>
      </c>
      <c r="BW17" s="36">
        <f t="shared" si="2"/>
        <v>0</v>
      </c>
      <c r="BX17" s="37">
        <f t="shared" si="3"/>
        <v>0</v>
      </c>
      <c r="BY17" s="61">
        <f>(BU17*Setup!B31)+(BV17*Setup!B32)+(BW17*Setup!B33)</f>
        <v>0</v>
      </c>
      <c r="BZ17" s="62" t="str">
        <f>IF(L17=Setup!A36,Setup!B36,IF(L17=Setup!A37,Setup!B37,IF(L17=Setup!A38,Setup!B38,"")))</f>
        <v/>
      </c>
      <c r="CA17" s="62" t="str">
        <f t="shared" si="4"/>
        <v/>
      </c>
      <c r="CB17" s="63" t="str">
        <f t="shared" si="5"/>
        <v/>
      </c>
    </row>
    <row r="18" spans="1:80" ht="38.25" customHeight="1">
      <c r="A18" s="78" t="str">
        <f>IF(CB18&lt;&gt;"",#REF!,"")</f>
        <v/>
      </c>
      <c r="B18" s="15">
        <v>12</v>
      </c>
      <c r="C18" s="74"/>
      <c r="D18" s="110" t="s">
        <v>97</v>
      </c>
      <c r="E18" s="68"/>
      <c r="F18" s="111" t="s">
        <v>97</v>
      </c>
      <c r="G18" s="112" t="s">
        <v>97</v>
      </c>
      <c r="H18" s="56"/>
      <c r="I18" s="25"/>
      <c r="J18" s="80" t="s">
        <v>80</v>
      </c>
      <c r="K18" s="28"/>
      <c r="L18" s="113" t="s">
        <v>97</v>
      </c>
      <c r="M18" s="20"/>
      <c r="N18" s="18"/>
      <c r="O18" s="17" t="s">
        <v>83</v>
      </c>
      <c r="P18" s="75"/>
      <c r="Q18" s="116"/>
      <c r="R18" s="91"/>
      <c r="S18" s="91"/>
      <c r="T18" s="92"/>
      <c r="U18" s="100"/>
      <c r="V18" s="91"/>
      <c r="W18" s="91"/>
      <c r="X18" s="92"/>
      <c r="Y18" s="100"/>
      <c r="Z18" s="91"/>
      <c r="AA18" s="91"/>
      <c r="AB18" s="92"/>
      <c r="AC18" s="100"/>
      <c r="AD18" s="91"/>
      <c r="AE18" s="91"/>
      <c r="AF18" s="92"/>
      <c r="AG18" s="100"/>
      <c r="AH18" s="91"/>
      <c r="AI18" s="91"/>
      <c r="AJ18" s="92"/>
      <c r="AK18" s="100"/>
      <c r="AL18" s="91"/>
      <c r="AM18" s="91"/>
      <c r="AN18" s="92"/>
      <c r="AO18" s="100"/>
      <c r="AP18" s="91"/>
      <c r="AQ18" s="91"/>
      <c r="AR18" s="92"/>
      <c r="AS18" s="100"/>
      <c r="AT18" s="91"/>
      <c r="AU18" s="91"/>
      <c r="AV18" s="92"/>
      <c r="AW18" s="100"/>
      <c r="AX18" s="91"/>
      <c r="AY18" s="91"/>
      <c r="AZ18" s="92"/>
      <c r="BA18" s="100"/>
      <c r="BB18" s="91"/>
      <c r="BC18" s="91"/>
      <c r="BD18" s="92"/>
      <c r="BE18" s="100"/>
      <c r="BF18" s="91"/>
      <c r="BG18" s="91"/>
      <c r="BH18" s="92"/>
      <c r="BI18" s="100"/>
      <c r="BJ18" s="91"/>
      <c r="BK18" s="91"/>
      <c r="BL18" s="92"/>
      <c r="BM18" s="100"/>
      <c r="BN18" s="91"/>
      <c r="BO18" s="91"/>
      <c r="BP18" s="92"/>
      <c r="BQ18" s="100"/>
      <c r="BR18" s="91"/>
      <c r="BS18" s="91"/>
      <c r="BT18" s="103"/>
      <c r="BU18" s="36">
        <f t="shared" si="0"/>
        <v>0</v>
      </c>
      <c r="BV18" s="36">
        <f t="shared" si="1"/>
        <v>0</v>
      </c>
      <c r="BW18" s="36">
        <f t="shared" si="2"/>
        <v>0</v>
      </c>
      <c r="BX18" s="37">
        <f t="shared" si="3"/>
        <v>0</v>
      </c>
      <c r="BY18" s="61">
        <f>(BU18*Setup!B32)+(BV18*Setup!B33)+(BW18*Setup!B34)</f>
        <v>0</v>
      </c>
      <c r="BZ18" s="62" t="str">
        <f>IF(L18=Setup!A37,Setup!B37,IF(L18=Setup!A38,Setup!B38,IF(L18=Setup!A39,Setup!B39,"")))</f>
        <v/>
      </c>
      <c r="CA18" s="62" t="str">
        <f t="shared" si="4"/>
        <v/>
      </c>
      <c r="CB18" s="63" t="str">
        <f t="shared" si="5"/>
        <v/>
      </c>
    </row>
    <row r="19" spans="1:80" ht="38.25" customHeight="1">
      <c r="A19" s="78" t="str">
        <f>IF(CB19&lt;&gt;"",#REF!,"")</f>
        <v/>
      </c>
      <c r="B19" s="15">
        <v>13</v>
      </c>
      <c r="C19" s="71"/>
      <c r="D19" s="110" t="s">
        <v>97</v>
      </c>
      <c r="E19" s="71"/>
      <c r="F19" s="111" t="s">
        <v>97</v>
      </c>
      <c r="G19" s="112" t="s">
        <v>97</v>
      </c>
      <c r="H19" s="56"/>
      <c r="I19" s="26"/>
      <c r="J19" s="80" t="s">
        <v>80</v>
      </c>
      <c r="K19" s="29"/>
      <c r="L19" s="113" t="s">
        <v>97</v>
      </c>
      <c r="M19" s="21"/>
      <c r="N19" s="18"/>
      <c r="O19" s="17" t="s">
        <v>83</v>
      </c>
      <c r="P19" s="75"/>
      <c r="Q19" s="116"/>
      <c r="R19" s="91"/>
      <c r="S19" s="91"/>
      <c r="T19" s="92"/>
      <c r="U19" s="100"/>
      <c r="V19" s="91"/>
      <c r="W19" s="91"/>
      <c r="X19" s="92"/>
      <c r="Y19" s="100"/>
      <c r="Z19" s="91"/>
      <c r="AA19" s="91"/>
      <c r="AB19" s="92"/>
      <c r="AC19" s="100"/>
      <c r="AD19" s="91"/>
      <c r="AE19" s="91"/>
      <c r="AF19" s="92"/>
      <c r="AG19" s="100"/>
      <c r="AH19" s="91"/>
      <c r="AI19" s="91"/>
      <c r="AJ19" s="92"/>
      <c r="AK19" s="100"/>
      <c r="AL19" s="91"/>
      <c r="AM19" s="91"/>
      <c r="AN19" s="92"/>
      <c r="AO19" s="100"/>
      <c r="AP19" s="91"/>
      <c r="AQ19" s="91"/>
      <c r="AR19" s="92"/>
      <c r="AS19" s="100"/>
      <c r="AT19" s="91"/>
      <c r="AU19" s="91"/>
      <c r="AV19" s="92"/>
      <c r="AW19" s="100"/>
      <c r="AX19" s="91"/>
      <c r="AY19" s="91"/>
      <c r="AZ19" s="92"/>
      <c r="BA19" s="100"/>
      <c r="BB19" s="91"/>
      <c r="BC19" s="91"/>
      <c r="BD19" s="92"/>
      <c r="BE19" s="100"/>
      <c r="BF19" s="91"/>
      <c r="BG19" s="91"/>
      <c r="BH19" s="92"/>
      <c r="BI19" s="100"/>
      <c r="BJ19" s="91"/>
      <c r="BK19" s="91"/>
      <c r="BL19" s="92"/>
      <c r="BM19" s="100"/>
      <c r="BN19" s="91"/>
      <c r="BO19" s="91"/>
      <c r="BP19" s="92"/>
      <c r="BQ19" s="100"/>
      <c r="BR19" s="91"/>
      <c r="BS19" s="91"/>
      <c r="BT19" s="103"/>
      <c r="BU19" s="36">
        <f t="shared" si="0"/>
        <v>0</v>
      </c>
      <c r="BV19" s="36">
        <f t="shared" si="1"/>
        <v>0</v>
      </c>
      <c r="BW19" s="36">
        <f t="shared" si="2"/>
        <v>0</v>
      </c>
      <c r="BX19" s="37">
        <f t="shared" si="3"/>
        <v>0</v>
      </c>
      <c r="BY19" s="61">
        <f>(BU19*Setup!B33)+(BV19*Setup!B34)+(BW19*Setup!B35)</f>
        <v>0</v>
      </c>
      <c r="BZ19" s="62" t="str">
        <f>IF(L19=Setup!A38,Setup!B38,IF(L19=Setup!A39,Setup!B39,IF(L19=Setup!A40,Setup!B40,"")))</f>
        <v/>
      </c>
      <c r="CA19" s="62" t="str">
        <f t="shared" si="4"/>
        <v/>
      </c>
      <c r="CB19" s="63" t="str">
        <f t="shared" si="5"/>
        <v/>
      </c>
    </row>
    <row r="20" spans="1:80" ht="38.25" customHeight="1">
      <c r="A20" s="78" t="str">
        <f>IF(CB20&lt;&gt;"",#REF!,"")</f>
        <v/>
      </c>
      <c r="B20" s="15">
        <v>14</v>
      </c>
      <c r="C20" s="71"/>
      <c r="D20" s="110" t="s">
        <v>97</v>
      </c>
      <c r="E20" s="71"/>
      <c r="F20" s="111" t="s">
        <v>97</v>
      </c>
      <c r="G20" s="112" t="s">
        <v>97</v>
      </c>
      <c r="H20" s="56"/>
      <c r="I20" s="26"/>
      <c r="J20" s="80" t="s">
        <v>80</v>
      </c>
      <c r="K20" s="29"/>
      <c r="L20" s="113" t="s">
        <v>97</v>
      </c>
      <c r="M20" s="21"/>
      <c r="N20" s="18"/>
      <c r="O20" s="17" t="s">
        <v>83</v>
      </c>
      <c r="P20" s="75"/>
      <c r="Q20" s="116"/>
      <c r="R20" s="91"/>
      <c r="S20" s="91"/>
      <c r="T20" s="92"/>
      <c r="U20" s="100"/>
      <c r="V20" s="91"/>
      <c r="W20" s="91"/>
      <c r="X20" s="92"/>
      <c r="Y20" s="100"/>
      <c r="Z20" s="91"/>
      <c r="AA20" s="91"/>
      <c r="AB20" s="92"/>
      <c r="AC20" s="100"/>
      <c r="AD20" s="91"/>
      <c r="AE20" s="91"/>
      <c r="AF20" s="92"/>
      <c r="AG20" s="100"/>
      <c r="AH20" s="91"/>
      <c r="AI20" s="91"/>
      <c r="AJ20" s="92"/>
      <c r="AK20" s="100"/>
      <c r="AL20" s="91"/>
      <c r="AM20" s="91"/>
      <c r="AN20" s="92"/>
      <c r="AO20" s="100"/>
      <c r="AP20" s="91"/>
      <c r="AQ20" s="91"/>
      <c r="AR20" s="92"/>
      <c r="AS20" s="100"/>
      <c r="AT20" s="91"/>
      <c r="AU20" s="91"/>
      <c r="AV20" s="92"/>
      <c r="AW20" s="100"/>
      <c r="AX20" s="91"/>
      <c r="AY20" s="91"/>
      <c r="AZ20" s="92"/>
      <c r="BA20" s="100"/>
      <c r="BB20" s="91"/>
      <c r="BC20" s="91"/>
      <c r="BD20" s="92"/>
      <c r="BE20" s="100"/>
      <c r="BF20" s="91"/>
      <c r="BG20" s="91"/>
      <c r="BH20" s="92"/>
      <c r="BI20" s="100"/>
      <c r="BJ20" s="91"/>
      <c r="BK20" s="91"/>
      <c r="BL20" s="92"/>
      <c r="BM20" s="100"/>
      <c r="BN20" s="91"/>
      <c r="BO20" s="91"/>
      <c r="BP20" s="92"/>
      <c r="BQ20" s="100"/>
      <c r="BR20" s="91"/>
      <c r="BS20" s="91"/>
      <c r="BT20" s="103"/>
      <c r="BU20" s="36">
        <f t="shared" si="0"/>
        <v>0</v>
      </c>
      <c r="BV20" s="36">
        <f t="shared" si="1"/>
        <v>0</v>
      </c>
      <c r="BW20" s="36">
        <f t="shared" si="2"/>
        <v>0</v>
      </c>
      <c r="BX20" s="37">
        <f t="shared" si="3"/>
        <v>0</v>
      </c>
      <c r="BY20" s="61">
        <f>(BU20*Setup!B34)+(BV20*Setup!B35)+(BW20*Setup!B36)</f>
        <v>0</v>
      </c>
      <c r="BZ20" s="62" t="str">
        <f>IF(L20=Setup!A39,Setup!B39,IF(L20=Setup!A40,Setup!B40,IF(L20=Setup!A41,Setup!B41,"")))</f>
        <v/>
      </c>
      <c r="CA20" s="62" t="str">
        <f t="shared" si="4"/>
        <v/>
      </c>
      <c r="CB20" s="63" t="str">
        <f t="shared" si="5"/>
        <v/>
      </c>
    </row>
    <row r="21" spans="1:80" ht="38.25" customHeight="1">
      <c r="A21" s="78" t="str">
        <f>IF(CB21&lt;&gt;"",#REF!,"")</f>
        <v/>
      </c>
      <c r="B21" s="15">
        <v>15</v>
      </c>
      <c r="C21" s="71"/>
      <c r="D21" s="110" t="s">
        <v>97</v>
      </c>
      <c r="E21" s="71"/>
      <c r="F21" s="111" t="s">
        <v>97</v>
      </c>
      <c r="G21" s="112" t="s">
        <v>97</v>
      </c>
      <c r="H21" s="56"/>
      <c r="I21" s="26"/>
      <c r="J21" s="80" t="s">
        <v>80</v>
      </c>
      <c r="K21" s="29"/>
      <c r="L21" s="113" t="s">
        <v>97</v>
      </c>
      <c r="M21" s="21"/>
      <c r="N21" s="18"/>
      <c r="O21" s="17" t="s">
        <v>83</v>
      </c>
      <c r="P21" s="75"/>
      <c r="Q21" s="116"/>
      <c r="R21" s="91"/>
      <c r="S21" s="91"/>
      <c r="T21" s="92"/>
      <c r="U21" s="100"/>
      <c r="V21" s="91"/>
      <c r="W21" s="91"/>
      <c r="X21" s="92"/>
      <c r="Y21" s="100"/>
      <c r="Z21" s="91"/>
      <c r="AA21" s="91"/>
      <c r="AB21" s="92"/>
      <c r="AC21" s="100"/>
      <c r="AD21" s="91"/>
      <c r="AE21" s="91"/>
      <c r="AF21" s="92"/>
      <c r="AG21" s="100"/>
      <c r="AH21" s="91"/>
      <c r="AI21" s="91"/>
      <c r="AJ21" s="92"/>
      <c r="AK21" s="100"/>
      <c r="AL21" s="91"/>
      <c r="AM21" s="91"/>
      <c r="AN21" s="92"/>
      <c r="AO21" s="100"/>
      <c r="AP21" s="91"/>
      <c r="AQ21" s="91"/>
      <c r="AR21" s="92"/>
      <c r="AS21" s="100"/>
      <c r="AT21" s="91"/>
      <c r="AU21" s="91"/>
      <c r="AV21" s="92"/>
      <c r="AW21" s="100"/>
      <c r="AX21" s="91"/>
      <c r="AY21" s="91"/>
      <c r="AZ21" s="92"/>
      <c r="BA21" s="100"/>
      <c r="BB21" s="91"/>
      <c r="BC21" s="91"/>
      <c r="BD21" s="92"/>
      <c r="BE21" s="100"/>
      <c r="BF21" s="91"/>
      <c r="BG21" s="91"/>
      <c r="BH21" s="92"/>
      <c r="BI21" s="100"/>
      <c r="BJ21" s="91"/>
      <c r="BK21" s="91"/>
      <c r="BL21" s="92"/>
      <c r="BM21" s="100"/>
      <c r="BN21" s="91"/>
      <c r="BO21" s="91"/>
      <c r="BP21" s="92"/>
      <c r="BQ21" s="100"/>
      <c r="BR21" s="91"/>
      <c r="BS21" s="91"/>
      <c r="BT21" s="103"/>
      <c r="BU21" s="36">
        <f t="shared" si="0"/>
        <v>0</v>
      </c>
      <c r="BV21" s="36">
        <f t="shared" si="1"/>
        <v>0</v>
      </c>
      <c r="BW21" s="36">
        <f t="shared" si="2"/>
        <v>0</v>
      </c>
      <c r="BX21" s="37">
        <f t="shared" si="3"/>
        <v>0</v>
      </c>
      <c r="BY21" s="61">
        <f>(BU21*Setup!B35)+(BV21*Setup!B36)+(BW21*Setup!B37)</f>
        <v>0</v>
      </c>
      <c r="BZ21" s="62" t="str">
        <f>IF(L21=Setup!A40,Setup!B40,IF(L21=Setup!A41,Setup!B41,IF(L21=Setup!A42,Setup!B42,"")))</f>
        <v/>
      </c>
      <c r="CA21" s="62" t="str">
        <f t="shared" si="4"/>
        <v/>
      </c>
      <c r="CB21" s="63" t="str">
        <f t="shared" si="5"/>
        <v/>
      </c>
    </row>
    <row r="22" spans="1:80" ht="38.25" customHeight="1">
      <c r="A22" s="78" t="str">
        <f>IF(CB22&lt;&gt;"",#REF!,"")</f>
        <v/>
      </c>
      <c r="B22" s="15">
        <v>16</v>
      </c>
      <c r="C22" s="71"/>
      <c r="D22" s="110" t="s">
        <v>97</v>
      </c>
      <c r="E22" s="71"/>
      <c r="F22" s="111" t="s">
        <v>97</v>
      </c>
      <c r="G22" s="112" t="s">
        <v>97</v>
      </c>
      <c r="H22" s="56"/>
      <c r="I22" s="26"/>
      <c r="J22" s="80" t="s">
        <v>80</v>
      </c>
      <c r="K22" s="29"/>
      <c r="L22" s="113" t="s">
        <v>97</v>
      </c>
      <c r="M22" s="21"/>
      <c r="N22" s="18"/>
      <c r="O22" s="17" t="s">
        <v>83</v>
      </c>
      <c r="P22" s="75"/>
      <c r="Q22" s="116"/>
      <c r="R22" s="91"/>
      <c r="S22" s="91"/>
      <c r="T22" s="92"/>
      <c r="U22" s="100"/>
      <c r="V22" s="91"/>
      <c r="W22" s="91"/>
      <c r="X22" s="92"/>
      <c r="Y22" s="100"/>
      <c r="Z22" s="91"/>
      <c r="AA22" s="91"/>
      <c r="AB22" s="92"/>
      <c r="AC22" s="100"/>
      <c r="AD22" s="91"/>
      <c r="AE22" s="91"/>
      <c r="AF22" s="92"/>
      <c r="AG22" s="100"/>
      <c r="AH22" s="91"/>
      <c r="AI22" s="91"/>
      <c r="AJ22" s="92"/>
      <c r="AK22" s="100"/>
      <c r="AL22" s="91"/>
      <c r="AM22" s="91"/>
      <c r="AN22" s="92"/>
      <c r="AO22" s="100"/>
      <c r="AP22" s="91"/>
      <c r="AQ22" s="91"/>
      <c r="AR22" s="92"/>
      <c r="AS22" s="100"/>
      <c r="AT22" s="91"/>
      <c r="AU22" s="91"/>
      <c r="AV22" s="92"/>
      <c r="AW22" s="100"/>
      <c r="AX22" s="91"/>
      <c r="AY22" s="91"/>
      <c r="AZ22" s="92"/>
      <c r="BA22" s="100"/>
      <c r="BB22" s="91"/>
      <c r="BC22" s="91"/>
      <c r="BD22" s="92"/>
      <c r="BE22" s="100"/>
      <c r="BF22" s="91"/>
      <c r="BG22" s="91"/>
      <c r="BH22" s="92"/>
      <c r="BI22" s="100"/>
      <c r="BJ22" s="91"/>
      <c r="BK22" s="91"/>
      <c r="BL22" s="92"/>
      <c r="BM22" s="100"/>
      <c r="BN22" s="91"/>
      <c r="BO22" s="91"/>
      <c r="BP22" s="92"/>
      <c r="BQ22" s="100"/>
      <c r="BR22" s="91"/>
      <c r="BS22" s="91"/>
      <c r="BT22" s="103"/>
      <c r="BU22" s="36">
        <f t="shared" si="0"/>
        <v>0</v>
      </c>
      <c r="BV22" s="36">
        <f t="shared" si="1"/>
        <v>0</v>
      </c>
      <c r="BW22" s="36">
        <f t="shared" si="2"/>
        <v>0</v>
      </c>
      <c r="BX22" s="37">
        <f t="shared" si="3"/>
        <v>0</v>
      </c>
      <c r="BY22" s="61">
        <f>(BU22*Setup!B36)+(BV22*Setup!B37)+(BW22*Setup!B38)</f>
        <v>0</v>
      </c>
      <c r="BZ22" s="62" t="str">
        <f>IF(L22=Setup!A41,Setup!B41,IF(L22=Setup!A42,Setup!B42,IF(L22=Setup!A43,Setup!B43,"")))</f>
        <v/>
      </c>
      <c r="CA22" s="62" t="str">
        <f t="shared" si="4"/>
        <v/>
      </c>
      <c r="CB22" s="63" t="str">
        <f t="shared" si="5"/>
        <v/>
      </c>
    </row>
    <row r="23" spans="1:80" ht="38.25" customHeight="1">
      <c r="A23" s="78" t="str">
        <f>IF(CB23&lt;&gt;"",#REF!,"")</f>
        <v/>
      </c>
      <c r="B23" s="15">
        <v>17</v>
      </c>
      <c r="C23" s="71"/>
      <c r="D23" s="110" t="s">
        <v>97</v>
      </c>
      <c r="E23" s="71"/>
      <c r="F23" s="111" t="s">
        <v>97</v>
      </c>
      <c r="G23" s="112" t="s">
        <v>97</v>
      </c>
      <c r="H23" s="56"/>
      <c r="I23" s="26"/>
      <c r="J23" s="80" t="s">
        <v>80</v>
      </c>
      <c r="K23" s="29"/>
      <c r="L23" s="113" t="s">
        <v>97</v>
      </c>
      <c r="M23" s="21"/>
      <c r="N23" s="18"/>
      <c r="O23" s="17" t="s">
        <v>83</v>
      </c>
      <c r="P23" s="75"/>
      <c r="Q23" s="116"/>
      <c r="R23" s="91"/>
      <c r="S23" s="91"/>
      <c r="T23" s="92"/>
      <c r="U23" s="100"/>
      <c r="V23" s="91"/>
      <c r="W23" s="91"/>
      <c r="X23" s="92"/>
      <c r="Y23" s="100"/>
      <c r="Z23" s="91"/>
      <c r="AA23" s="91"/>
      <c r="AB23" s="92"/>
      <c r="AC23" s="100"/>
      <c r="AD23" s="91"/>
      <c r="AE23" s="91"/>
      <c r="AF23" s="92"/>
      <c r="AG23" s="100"/>
      <c r="AH23" s="91"/>
      <c r="AI23" s="91"/>
      <c r="AJ23" s="92"/>
      <c r="AK23" s="100"/>
      <c r="AL23" s="91"/>
      <c r="AM23" s="91"/>
      <c r="AN23" s="92"/>
      <c r="AO23" s="100"/>
      <c r="AP23" s="91"/>
      <c r="AQ23" s="91"/>
      <c r="AR23" s="92"/>
      <c r="AS23" s="100"/>
      <c r="AT23" s="91"/>
      <c r="AU23" s="91"/>
      <c r="AV23" s="92"/>
      <c r="AW23" s="100"/>
      <c r="AX23" s="91"/>
      <c r="AY23" s="91"/>
      <c r="AZ23" s="92"/>
      <c r="BA23" s="100"/>
      <c r="BB23" s="91"/>
      <c r="BC23" s="91"/>
      <c r="BD23" s="92"/>
      <c r="BE23" s="100"/>
      <c r="BF23" s="91"/>
      <c r="BG23" s="91"/>
      <c r="BH23" s="92"/>
      <c r="BI23" s="100"/>
      <c r="BJ23" s="91"/>
      <c r="BK23" s="91"/>
      <c r="BL23" s="92"/>
      <c r="BM23" s="100"/>
      <c r="BN23" s="91"/>
      <c r="BO23" s="91"/>
      <c r="BP23" s="92"/>
      <c r="BQ23" s="100"/>
      <c r="BR23" s="91"/>
      <c r="BS23" s="91"/>
      <c r="BT23" s="103"/>
      <c r="BU23" s="36">
        <f t="shared" si="0"/>
        <v>0</v>
      </c>
      <c r="BV23" s="36">
        <f t="shared" si="1"/>
        <v>0</v>
      </c>
      <c r="BW23" s="36">
        <f t="shared" si="2"/>
        <v>0</v>
      </c>
      <c r="BX23" s="37">
        <f t="shared" si="3"/>
        <v>0</v>
      </c>
      <c r="BY23" s="61">
        <f>(BU23*Setup!B37)+(BV23*Setup!B38)+(BW23*Setup!B39)</f>
        <v>0</v>
      </c>
      <c r="BZ23" s="62" t="str">
        <f>IF(L23=Setup!A42,Setup!B42,IF(L23=Setup!A43,Setup!B43,IF(L23=Setup!A44,Setup!B44,"")))</f>
        <v/>
      </c>
      <c r="CA23" s="62" t="str">
        <f t="shared" si="4"/>
        <v/>
      </c>
      <c r="CB23" s="63" t="str">
        <f t="shared" si="5"/>
        <v/>
      </c>
    </row>
    <row r="24" spans="1:80" ht="38.25" customHeight="1">
      <c r="A24" s="78" t="str">
        <f>IF(CB24&lt;&gt;"",#REF!,"")</f>
        <v/>
      </c>
      <c r="B24" s="15">
        <v>18</v>
      </c>
      <c r="C24" s="71"/>
      <c r="D24" s="110" t="s">
        <v>97</v>
      </c>
      <c r="E24" s="71"/>
      <c r="F24" s="111" t="s">
        <v>97</v>
      </c>
      <c r="G24" s="112" t="s">
        <v>97</v>
      </c>
      <c r="H24" s="56"/>
      <c r="I24" s="26"/>
      <c r="J24" s="80" t="s">
        <v>80</v>
      </c>
      <c r="K24" s="29"/>
      <c r="L24" s="113" t="s">
        <v>97</v>
      </c>
      <c r="M24" s="21"/>
      <c r="N24" s="18"/>
      <c r="O24" s="17" t="s">
        <v>83</v>
      </c>
      <c r="P24" s="75"/>
      <c r="Q24" s="116"/>
      <c r="R24" s="91"/>
      <c r="S24" s="91"/>
      <c r="T24" s="92"/>
      <c r="U24" s="100"/>
      <c r="V24" s="91"/>
      <c r="W24" s="91"/>
      <c r="X24" s="92"/>
      <c r="Y24" s="100"/>
      <c r="Z24" s="91"/>
      <c r="AA24" s="91"/>
      <c r="AB24" s="92"/>
      <c r="AC24" s="100"/>
      <c r="AD24" s="91"/>
      <c r="AE24" s="91"/>
      <c r="AF24" s="92"/>
      <c r="AG24" s="100"/>
      <c r="AH24" s="91"/>
      <c r="AI24" s="91"/>
      <c r="AJ24" s="92"/>
      <c r="AK24" s="100"/>
      <c r="AL24" s="91"/>
      <c r="AM24" s="91"/>
      <c r="AN24" s="92"/>
      <c r="AO24" s="100"/>
      <c r="AP24" s="91"/>
      <c r="AQ24" s="91"/>
      <c r="AR24" s="92"/>
      <c r="AS24" s="100"/>
      <c r="AT24" s="91"/>
      <c r="AU24" s="91"/>
      <c r="AV24" s="92"/>
      <c r="AW24" s="100"/>
      <c r="AX24" s="91"/>
      <c r="AY24" s="91"/>
      <c r="AZ24" s="92"/>
      <c r="BA24" s="100"/>
      <c r="BB24" s="91"/>
      <c r="BC24" s="91"/>
      <c r="BD24" s="92"/>
      <c r="BE24" s="100"/>
      <c r="BF24" s="91"/>
      <c r="BG24" s="91"/>
      <c r="BH24" s="92"/>
      <c r="BI24" s="100"/>
      <c r="BJ24" s="91"/>
      <c r="BK24" s="91"/>
      <c r="BL24" s="92"/>
      <c r="BM24" s="100"/>
      <c r="BN24" s="91"/>
      <c r="BO24" s="91"/>
      <c r="BP24" s="92"/>
      <c r="BQ24" s="100"/>
      <c r="BR24" s="91"/>
      <c r="BS24" s="91"/>
      <c r="BT24" s="103"/>
      <c r="BU24" s="36">
        <f t="shared" si="0"/>
        <v>0</v>
      </c>
      <c r="BV24" s="36">
        <f t="shared" si="1"/>
        <v>0</v>
      </c>
      <c r="BW24" s="36">
        <f t="shared" si="2"/>
        <v>0</v>
      </c>
      <c r="BX24" s="37">
        <f t="shared" si="3"/>
        <v>0</v>
      </c>
      <c r="BY24" s="61">
        <f>(BU24*Setup!B38)+(BV24*Setup!B39)+(BW24*Setup!B40)</f>
        <v>0</v>
      </c>
      <c r="BZ24" s="62" t="str">
        <f>IF(L24=Setup!A43,Setup!B43,IF(L24=Setup!A44,Setup!B44,IF(L24=Setup!A45,Setup!B45,"")))</f>
        <v/>
      </c>
      <c r="CA24" s="62" t="str">
        <f t="shared" si="4"/>
        <v/>
      </c>
      <c r="CB24" s="63" t="str">
        <f t="shared" si="5"/>
        <v/>
      </c>
    </row>
    <row r="25" spans="1:80" ht="38.25" customHeight="1">
      <c r="A25" s="78" t="str">
        <f>IF(CB25&lt;&gt;"",#REF!,"")</f>
        <v/>
      </c>
      <c r="B25" s="15">
        <v>19</v>
      </c>
      <c r="C25" s="71"/>
      <c r="D25" s="110" t="s">
        <v>97</v>
      </c>
      <c r="E25" s="71"/>
      <c r="F25" s="111" t="s">
        <v>97</v>
      </c>
      <c r="G25" s="112" t="s">
        <v>97</v>
      </c>
      <c r="H25" s="56"/>
      <c r="I25" s="26"/>
      <c r="J25" s="80" t="s">
        <v>80</v>
      </c>
      <c r="K25" s="29"/>
      <c r="L25" s="113" t="s">
        <v>97</v>
      </c>
      <c r="M25" s="21"/>
      <c r="N25" s="18"/>
      <c r="O25" s="17" t="s">
        <v>83</v>
      </c>
      <c r="P25" s="75"/>
      <c r="Q25" s="116"/>
      <c r="R25" s="91"/>
      <c r="S25" s="91"/>
      <c r="T25" s="92"/>
      <c r="U25" s="100"/>
      <c r="V25" s="91"/>
      <c r="W25" s="91"/>
      <c r="X25" s="92"/>
      <c r="Y25" s="100"/>
      <c r="Z25" s="91"/>
      <c r="AA25" s="91"/>
      <c r="AB25" s="92"/>
      <c r="AC25" s="100"/>
      <c r="AD25" s="91"/>
      <c r="AE25" s="91"/>
      <c r="AF25" s="92"/>
      <c r="AG25" s="100"/>
      <c r="AH25" s="91"/>
      <c r="AI25" s="91"/>
      <c r="AJ25" s="92"/>
      <c r="AK25" s="100"/>
      <c r="AL25" s="91"/>
      <c r="AM25" s="91"/>
      <c r="AN25" s="92"/>
      <c r="AO25" s="100"/>
      <c r="AP25" s="91"/>
      <c r="AQ25" s="91"/>
      <c r="AR25" s="92"/>
      <c r="AS25" s="100"/>
      <c r="AT25" s="91"/>
      <c r="AU25" s="91"/>
      <c r="AV25" s="92"/>
      <c r="AW25" s="100"/>
      <c r="AX25" s="91"/>
      <c r="AY25" s="91"/>
      <c r="AZ25" s="92"/>
      <c r="BA25" s="100"/>
      <c r="BB25" s="91"/>
      <c r="BC25" s="91"/>
      <c r="BD25" s="92"/>
      <c r="BE25" s="100"/>
      <c r="BF25" s="91"/>
      <c r="BG25" s="91"/>
      <c r="BH25" s="92"/>
      <c r="BI25" s="100"/>
      <c r="BJ25" s="91"/>
      <c r="BK25" s="91"/>
      <c r="BL25" s="92"/>
      <c r="BM25" s="100"/>
      <c r="BN25" s="91"/>
      <c r="BO25" s="91"/>
      <c r="BP25" s="92"/>
      <c r="BQ25" s="100"/>
      <c r="BR25" s="91"/>
      <c r="BS25" s="91"/>
      <c r="BT25" s="103"/>
      <c r="BU25" s="36">
        <f t="shared" si="0"/>
        <v>0</v>
      </c>
      <c r="BV25" s="36">
        <f t="shared" si="1"/>
        <v>0</v>
      </c>
      <c r="BW25" s="36">
        <f t="shared" si="2"/>
        <v>0</v>
      </c>
      <c r="BX25" s="37">
        <f t="shared" si="3"/>
        <v>0</v>
      </c>
      <c r="BY25" s="61">
        <f>(BU25*Setup!B39)+(BV25*Setup!B40)+(BW25*Setup!B41)</f>
        <v>0</v>
      </c>
      <c r="BZ25" s="62" t="str">
        <f>IF(L25=Setup!A44,Setup!B44,IF(L25=Setup!A45,Setup!B45,IF(L25=Setup!A46,Setup!B46,"")))</f>
        <v/>
      </c>
      <c r="CA25" s="62" t="str">
        <f t="shared" si="4"/>
        <v/>
      </c>
      <c r="CB25" s="63" t="str">
        <f t="shared" si="5"/>
        <v/>
      </c>
    </row>
    <row r="26" spans="1:80" ht="38.25" customHeight="1">
      <c r="A26" s="78" t="str">
        <f>IF(CB26&lt;&gt;"",#REF!,"")</f>
        <v/>
      </c>
      <c r="B26" s="15">
        <v>20</v>
      </c>
      <c r="C26" s="71"/>
      <c r="D26" s="110" t="s">
        <v>97</v>
      </c>
      <c r="E26" s="71"/>
      <c r="F26" s="111" t="s">
        <v>97</v>
      </c>
      <c r="G26" s="112" t="s">
        <v>97</v>
      </c>
      <c r="H26" s="56"/>
      <c r="I26" s="26"/>
      <c r="J26" s="80" t="s">
        <v>80</v>
      </c>
      <c r="K26" s="29"/>
      <c r="L26" s="113" t="s">
        <v>97</v>
      </c>
      <c r="M26" s="21"/>
      <c r="N26" s="18"/>
      <c r="O26" s="17" t="s">
        <v>83</v>
      </c>
      <c r="P26" s="75"/>
      <c r="Q26" s="116"/>
      <c r="R26" s="91"/>
      <c r="S26" s="91"/>
      <c r="T26" s="92"/>
      <c r="U26" s="100"/>
      <c r="V26" s="91"/>
      <c r="W26" s="91"/>
      <c r="X26" s="92"/>
      <c r="Y26" s="100"/>
      <c r="Z26" s="91"/>
      <c r="AA26" s="91"/>
      <c r="AB26" s="92"/>
      <c r="AC26" s="100"/>
      <c r="AD26" s="91"/>
      <c r="AE26" s="91"/>
      <c r="AF26" s="92"/>
      <c r="AG26" s="100"/>
      <c r="AH26" s="91"/>
      <c r="AI26" s="91"/>
      <c r="AJ26" s="92"/>
      <c r="AK26" s="100"/>
      <c r="AL26" s="91"/>
      <c r="AM26" s="91"/>
      <c r="AN26" s="92"/>
      <c r="AO26" s="100"/>
      <c r="AP26" s="91"/>
      <c r="AQ26" s="91"/>
      <c r="AR26" s="92"/>
      <c r="AS26" s="100"/>
      <c r="AT26" s="91"/>
      <c r="AU26" s="91"/>
      <c r="AV26" s="92"/>
      <c r="AW26" s="100"/>
      <c r="AX26" s="91"/>
      <c r="AY26" s="91"/>
      <c r="AZ26" s="92"/>
      <c r="BA26" s="100"/>
      <c r="BB26" s="91"/>
      <c r="BC26" s="91"/>
      <c r="BD26" s="92"/>
      <c r="BE26" s="100"/>
      <c r="BF26" s="91"/>
      <c r="BG26" s="91"/>
      <c r="BH26" s="92"/>
      <c r="BI26" s="100"/>
      <c r="BJ26" s="91"/>
      <c r="BK26" s="91"/>
      <c r="BL26" s="92"/>
      <c r="BM26" s="100"/>
      <c r="BN26" s="91"/>
      <c r="BO26" s="91"/>
      <c r="BP26" s="92"/>
      <c r="BQ26" s="100"/>
      <c r="BR26" s="91"/>
      <c r="BS26" s="91"/>
      <c r="BT26" s="103"/>
      <c r="BU26" s="36">
        <f t="shared" si="0"/>
        <v>0</v>
      </c>
      <c r="BV26" s="36">
        <f t="shared" si="1"/>
        <v>0</v>
      </c>
      <c r="BW26" s="36">
        <f t="shared" si="2"/>
        <v>0</v>
      </c>
      <c r="BX26" s="37">
        <f t="shared" si="3"/>
        <v>0</v>
      </c>
      <c r="BY26" s="61">
        <f>(BU26*Setup!B40)+(BV26*Setup!B41)+(BW26*Setup!B42)</f>
        <v>0</v>
      </c>
      <c r="BZ26" s="62" t="str">
        <f>IF(L26=Setup!A45,Setup!B45,IF(L26=Setup!A46,Setup!B46,IF(L26=Setup!A47,Setup!B47,"")))</f>
        <v/>
      </c>
      <c r="CA26" s="62" t="str">
        <f t="shared" si="4"/>
        <v/>
      </c>
      <c r="CB26" s="63" t="str">
        <f t="shared" si="5"/>
        <v/>
      </c>
    </row>
    <row r="27" spans="1:80" ht="38.25" customHeight="1">
      <c r="A27" s="78" t="str">
        <f>IF(CB27&lt;&gt;"",#REF!,"")</f>
        <v/>
      </c>
      <c r="B27" s="15">
        <v>21</v>
      </c>
      <c r="C27" s="71"/>
      <c r="D27" s="110" t="s">
        <v>97</v>
      </c>
      <c r="E27" s="71"/>
      <c r="F27" s="111" t="s">
        <v>97</v>
      </c>
      <c r="G27" s="112" t="s">
        <v>97</v>
      </c>
      <c r="H27" s="56"/>
      <c r="I27" s="26"/>
      <c r="J27" s="80" t="s">
        <v>80</v>
      </c>
      <c r="K27" s="29"/>
      <c r="L27" s="113" t="s">
        <v>97</v>
      </c>
      <c r="M27" s="21"/>
      <c r="N27" s="18"/>
      <c r="O27" s="17" t="s">
        <v>83</v>
      </c>
      <c r="P27" s="75"/>
      <c r="Q27" s="116"/>
      <c r="R27" s="91"/>
      <c r="S27" s="91"/>
      <c r="T27" s="92"/>
      <c r="U27" s="100"/>
      <c r="V27" s="91"/>
      <c r="W27" s="91"/>
      <c r="X27" s="92"/>
      <c r="Y27" s="100"/>
      <c r="Z27" s="91"/>
      <c r="AA27" s="91"/>
      <c r="AB27" s="92"/>
      <c r="AC27" s="100"/>
      <c r="AD27" s="91"/>
      <c r="AE27" s="91"/>
      <c r="AF27" s="92"/>
      <c r="AG27" s="100"/>
      <c r="AH27" s="91"/>
      <c r="AI27" s="91"/>
      <c r="AJ27" s="92"/>
      <c r="AK27" s="100"/>
      <c r="AL27" s="91"/>
      <c r="AM27" s="91"/>
      <c r="AN27" s="92"/>
      <c r="AO27" s="100"/>
      <c r="AP27" s="91"/>
      <c r="AQ27" s="91"/>
      <c r="AR27" s="92"/>
      <c r="AS27" s="100"/>
      <c r="AT27" s="91"/>
      <c r="AU27" s="91"/>
      <c r="AV27" s="92"/>
      <c r="AW27" s="100"/>
      <c r="AX27" s="91"/>
      <c r="AY27" s="91"/>
      <c r="AZ27" s="92"/>
      <c r="BA27" s="100"/>
      <c r="BB27" s="91"/>
      <c r="BC27" s="91"/>
      <c r="BD27" s="92"/>
      <c r="BE27" s="100"/>
      <c r="BF27" s="91"/>
      <c r="BG27" s="91"/>
      <c r="BH27" s="92"/>
      <c r="BI27" s="100"/>
      <c r="BJ27" s="91"/>
      <c r="BK27" s="91"/>
      <c r="BL27" s="92"/>
      <c r="BM27" s="100"/>
      <c r="BN27" s="91"/>
      <c r="BO27" s="91"/>
      <c r="BP27" s="92"/>
      <c r="BQ27" s="100"/>
      <c r="BR27" s="91"/>
      <c r="BS27" s="91"/>
      <c r="BT27" s="103"/>
      <c r="BU27" s="36">
        <f t="shared" si="0"/>
        <v>0</v>
      </c>
      <c r="BV27" s="36">
        <f t="shared" si="1"/>
        <v>0</v>
      </c>
      <c r="BW27" s="36">
        <f t="shared" si="2"/>
        <v>0</v>
      </c>
      <c r="BX27" s="37">
        <f t="shared" si="3"/>
        <v>0</v>
      </c>
      <c r="BY27" s="61">
        <f>(BU27*Setup!B41)+(BV27*Setup!B42)+(BW27*Setup!B43)</f>
        <v>0</v>
      </c>
      <c r="BZ27" s="62" t="str">
        <f>IF(L27=Setup!A46,Setup!B46,IF(L27=Setup!A47,Setup!B47,IF(L27=Setup!A48,Setup!B48,"")))</f>
        <v/>
      </c>
      <c r="CA27" s="62" t="str">
        <f t="shared" si="4"/>
        <v/>
      </c>
      <c r="CB27" s="63" t="str">
        <f t="shared" si="5"/>
        <v/>
      </c>
    </row>
    <row r="28" spans="1:80" ht="38.25" customHeight="1">
      <c r="A28" s="78" t="str">
        <f>IF(CB28&lt;&gt;"",#REF!,"")</f>
        <v/>
      </c>
      <c r="B28" s="15">
        <v>22</v>
      </c>
      <c r="C28" s="71"/>
      <c r="D28" s="110" t="s">
        <v>97</v>
      </c>
      <c r="E28" s="71"/>
      <c r="F28" s="111" t="s">
        <v>97</v>
      </c>
      <c r="G28" s="112" t="s">
        <v>97</v>
      </c>
      <c r="H28" s="56"/>
      <c r="I28" s="26"/>
      <c r="J28" s="80" t="s">
        <v>80</v>
      </c>
      <c r="K28" s="29"/>
      <c r="L28" s="113" t="s">
        <v>97</v>
      </c>
      <c r="M28" s="21"/>
      <c r="N28" s="18"/>
      <c r="O28" s="17" t="s">
        <v>83</v>
      </c>
      <c r="P28" s="75"/>
      <c r="Q28" s="116"/>
      <c r="R28" s="91"/>
      <c r="S28" s="91"/>
      <c r="T28" s="92"/>
      <c r="U28" s="100"/>
      <c r="V28" s="91"/>
      <c r="W28" s="91"/>
      <c r="X28" s="92"/>
      <c r="Y28" s="100"/>
      <c r="Z28" s="91"/>
      <c r="AA28" s="91"/>
      <c r="AB28" s="92"/>
      <c r="AC28" s="100"/>
      <c r="AD28" s="91"/>
      <c r="AE28" s="91"/>
      <c r="AF28" s="92"/>
      <c r="AG28" s="100"/>
      <c r="AH28" s="91"/>
      <c r="AI28" s="91"/>
      <c r="AJ28" s="92"/>
      <c r="AK28" s="100"/>
      <c r="AL28" s="91"/>
      <c r="AM28" s="91"/>
      <c r="AN28" s="92"/>
      <c r="AO28" s="100"/>
      <c r="AP28" s="91"/>
      <c r="AQ28" s="91"/>
      <c r="AR28" s="92"/>
      <c r="AS28" s="100"/>
      <c r="AT28" s="91"/>
      <c r="AU28" s="91"/>
      <c r="AV28" s="92"/>
      <c r="AW28" s="100"/>
      <c r="AX28" s="91"/>
      <c r="AY28" s="91"/>
      <c r="AZ28" s="92"/>
      <c r="BA28" s="100"/>
      <c r="BB28" s="91"/>
      <c r="BC28" s="91"/>
      <c r="BD28" s="92"/>
      <c r="BE28" s="100"/>
      <c r="BF28" s="91"/>
      <c r="BG28" s="91"/>
      <c r="BH28" s="92"/>
      <c r="BI28" s="100"/>
      <c r="BJ28" s="91"/>
      <c r="BK28" s="91"/>
      <c r="BL28" s="92"/>
      <c r="BM28" s="100"/>
      <c r="BN28" s="91"/>
      <c r="BO28" s="91"/>
      <c r="BP28" s="92"/>
      <c r="BQ28" s="100"/>
      <c r="BR28" s="91"/>
      <c r="BS28" s="91"/>
      <c r="BT28" s="103"/>
      <c r="BU28" s="36">
        <f t="shared" si="0"/>
        <v>0</v>
      </c>
      <c r="BV28" s="36">
        <f t="shared" si="1"/>
        <v>0</v>
      </c>
      <c r="BW28" s="36">
        <f t="shared" si="2"/>
        <v>0</v>
      </c>
      <c r="BX28" s="37">
        <f t="shared" si="3"/>
        <v>0</v>
      </c>
      <c r="BY28" s="61">
        <f>(BU28*Setup!B42)+(BV28*Setup!B43)+(BW28*Setup!B44)</f>
        <v>0</v>
      </c>
      <c r="BZ28" s="62" t="str">
        <f>IF(L28=Setup!A47,Setup!B47,IF(L28=Setup!A48,Setup!B48,IF(L28=Setup!A49,Setup!B49,"")))</f>
        <v/>
      </c>
      <c r="CA28" s="62" t="str">
        <f t="shared" si="4"/>
        <v/>
      </c>
      <c r="CB28" s="63" t="str">
        <f t="shared" si="5"/>
        <v/>
      </c>
    </row>
    <row r="29" spans="1:80" ht="38.25" customHeight="1">
      <c r="A29" s="78" t="str">
        <f>IF(CB29&lt;&gt;"",#REF!,"")</f>
        <v/>
      </c>
      <c r="B29" s="15">
        <v>23</v>
      </c>
      <c r="C29" s="71"/>
      <c r="D29" s="110" t="s">
        <v>97</v>
      </c>
      <c r="E29" s="71"/>
      <c r="F29" s="111" t="s">
        <v>97</v>
      </c>
      <c r="G29" s="112" t="s">
        <v>97</v>
      </c>
      <c r="H29" s="56"/>
      <c r="I29" s="26"/>
      <c r="J29" s="80" t="s">
        <v>80</v>
      </c>
      <c r="K29" s="29"/>
      <c r="L29" s="113" t="s">
        <v>97</v>
      </c>
      <c r="M29" s="21"/>
      <c r="N29" s="18"/>
      <c r="O29" s="17" t="s">
        <v>83</v>
      </c>
      <c r="P29" s="75"/>
      <c r="Q29" s="116"/>
      <c r="R29" s="91"/>
      <c r="S29" s="91"/>
      <c r="T29" s="92"/>
      <c r="U29" s="100"/>
      <c r="V29" s="91"/>
      <c r="W29" s="91"/>
      <c r="X29" s="92"/>
      <c r="Y29" s="100"/>
      <c r="Z29" s="91"/>
      <c r="AA29" s="91"/>
      <c r="AB29" s="92"/>
      <c r="AC29" s="100"/>
      <c r="AD29" s="91"/>
      <c r="AE29" s="91"/>
      <c r="AF29" s="92"/>
      <c r="AG29" s="100"/>
      <c r="AH29" s="91"/>
      <c r="AI29" s="91"/>
      <c r="AJ29" s="92"/>
      <c r="AK29" s="100"/>
      <c r="AL29" s="91"/>
      <c r="AM29" s="91"/>
      <c r="AN29" s="92"/>
      <c r="AO29" s="100"/>
      <c r="AP29" s="91"/>
      <c r="AQ29" s="91"/>
      <c r="AR29" s="92"/>
      <c r="AS29" s="100"/>
      <c r="AT29" s="91"/>
      <c r="AU29" s="91"/>
      <c r="AV29" s="92"/>
      <c r="AW29" s="100"/>
      <c r="AX29" s="91"/>
      <c r="AY29" s="91"/>
      <c r="AZ29" s="92"/>
      <c r="BA29" s="100"/>
      <c r="BB29" s="91"/>
      <c r="BC29" s="91"/>
      <c r="BD29" s="92"/>
      <c r="BE29" s="100"/>
      <c r="BF29" s="91"/>
      <c r="BG29" s="91"/>
      <c r="BH29" s="92"/>
      <c r="BI29" s="100"/>
      <c r="BJ29" s="91"/>
      <c r="BK29" s="91"/>
      <c r="BL29" s="92"/>
      <c r="BM29" s="100"/>
      <c r="BN29" s="91"/>
      <c r="BO29" s="91"/>
      <c r="BP29" s="92"/>
      <c r="BQ29" s="100"/>
      <c r="BR29" s="91"/>
      <c r="BS29" s="91"/>
      <c r="BT29" s="103"/>
      <c r="BU29" s="36">
        <f t="shared" si="0"/>
        <v>0</v>
      </c>
      <c r="BV29" s="36">
        <f t="shared" si="1"/>
        <v>0</v>
      </c>
      <c r="BW29" s="36">
        <f t="shared" si="2"/>
        <v>0</v>
      </c>
      <c r="BX29" s="37">
        <f t="shared" si="3"/>
        <v>0</v>
      </c>
      <c r="BY29" s="61">
        <f>(BU29*Setup!B43)+(BV29*Setup!B44)+(BW29*Setup!B45)</f>
        <v>0</v>
      </c>
      <c r="BZ29" s="62" t="str">
        <f>IF(L29=Setup!A48,Setup!B48,IF(L29=Setup!A49,Setup!B49,IF(L29=Setup!A50,Setup!B50,"")))</f>
        <v/>
      </c>
      <c r="CA29" s="62" t="str">
        <f t="shared" si="4"/>
        <v/>
      </c>
      <c r="CB29" s="63" t="str">
        <f t="shared" si="5"/>
        <v/>
      </c>
    </row>
    <row r="30" spans="1:80" ht="38.25" customHeight="1">
      <c r="A30" s="78" t="str">
        <f>IF(CB30&lt;&gt;"",#REF!,"")</f>
        <v/>
      </c>
      <c r="B30" s="15">
        <v>24</v>
      </c>
      <c r="C30" s="71"/>
      <c r="D30" s="110" t="s">
        <v>97</v>
      </c>
      <c r="E30" s="71"/>
      <c r="F30" s="111" t="s">
        <v>97</v>
      </c>
      <c r="G30" s="112" t="s">
        <v>97</v>
      </c>
      <c r="H30" s="56"/>
      <c r="I30" s="26"/>
      <c r="J30" s="80" t="s">
        <v>80</v>
      </c>
      <c r="K30" s="29"/>
      <c r="L30" s="113" t="s">
        <v>97</v>
      </c>
      <c r="M30" s="21"/>
      <c r="N30" s="18"/>
      <c r="O30" s="17" t="s">
        <v>83</v>
      </c>
      <c r="P30" s="75"/>
      <c r="Q30" s="116"/>
      <c r="R30" s="91"/>
      <c r="S30" s="91"/>
      <c r="T30" s="92"/>
      <c r="U30" s="100"/>
      <c r="V30" s="91"/>
      <c r="W30" s="91"/>
      <c r="X30" s="92"/>
      <c r="Y30" s="100"/>
      <c r="Z30" s="91"/>
      <c r="AA30" s="91"/>
      <c r="AB30" s="92"/>
      <c r="AC30" s="100"/>
      <c r="AD30" s="91"/>
      <c r="AE30" s="91"/>
      <c r="AF30" s="92"/>
      <c r="AG30" s="100"/>
      <c r="AH30" s="91"/>
      <c r="AI30" s="91"/>
      <c r="AJ30" s="92"/>
      <c r="AK30" s="100"/>
      <c r="AL30" s="91"/>
      <c r="AM30" s="91"/>
      <c r="AN30" s="92"/>
      <c r="AO30" s="100"/>
      <c r="AP30" s="91"/>
      <c r="AQ30" s="91"/>
      <c r="AR30" s="92"/>
      <c r="AS30" s="100"/>
      <c r="AT30" s="91"/>
      <c r="AU30" s="91"/>
      <c r="AV30" s="92"/>
      <c r="AW30" s="100"/>
      <c r="AX30" s="91"/>
      <c r="AY30" s="91"/>
      <c r="AZ30" s="92"/>
      <c r="BA30" s="100"/>
      <c r="BB30" s="91"/>
      <c r="BC30" s="91"/>
      <c r="BD30" s="92"/>
      <c r="BE30" s="100"/>
      <c r="BF30" s="91"/>
      <c r="BG30" s="91"/>
      <c r="BH30" s="92"/>
      <c r="BI30" s="100"/>
      <c r="BJ30" s="91"/>
      <c r="BK30" s="91"/>
      <c r="BL30" s="92"/>
      <c r="BM30" s="100"/>
      <c r="BN30" s="91"/>
      <c r="BO30" s="91"/>
      <c r="BP30" s="92"/>
      <c r="BQ30" s="100"/>
      <c r="BR30" s="91"/>
      <c r="BS30" s="91"/>
      <c r="BT30" s="103"/>
      <c r="BU30" s="36">
        <f t="shared" si="0"/>
        <v>0</v>
      </c>
      <c r="BV30" s="36">
        <f t="shared" si="1"/>
        <v>0</v>
      </c>
      <c r="BW30" s="36">
        <f t="shared" si="2"/>
        <v>0</v>
      </c>
      <c r="BX30" s="37">
        <f t="shared" si="3"/>
        <v>0</v>
      </c>
      <c r="BY30" s="61">
        <f>(BU30*Setup!B44)+(BV30*Setup!B45)+(BW30*Setup!B46)</f>
        <v>0</v>
      </c>
      <c r="BZ30" s="62" t="str">
        <f>IF(L30=Setup!A49,Setup!B49,IF(L30=Setup!A50,Setup!B50,IF(L30=Setup!A51,Setup!B51,"")))</f>
        <v/>
      </c>
      <c r="CA30" s="62" t="str">
        <f t="shared" si="4"/>
        <v/>
      </c>
      <c r="CB30" s="63" t="str">
        <f t="shared" si="5"/>
        <v/>
      </c>
    </row>
    <row r="31" spans="1:80" ht="38.25" customHeight="1">
      <c r="A31" s="78" t="str">
        <f>IF(CB31&lt;&gt;"",#REF!,"")</f>
        <v/>
      </c>
      <c r="B31" s="15">
        <v>25</v>
      </c>
      <c r="C31" s="71"/>
      <c r="D31" s="110" t="s">
        <v>97</v>
      </c>
      <c r="E31" s="71"/>
      <c r="F31" s="111" t="s">
        <v>97</v>
      </c>
      <c r="G31" s="112" t="s">
        <v>97</v>
      </c>
      <c r="H31" s="56"/>
      <c r="I31" s="26"/>
      <c r="J31" s="80" t="s">
        <v>80</v>
      </c>
      <c r="K31" s="29"/>
      <c r="L31" s="113" t="s">
        <v>97</v>
      </c>
      <c r="M31" s="21"/>
      <c r="N31" s="18"/>
      <c r="O31" s="17" t="s">
        <v>83</v>
      </c>
      <c r="P31" s="75"/>
      <c r="Q31" s="116"/>
      <c r="R31" s="91"/>
      <c r="S31" s="91"/>
      <c r="T31" s="92"/>
      <c r="U31" s="100"/>
      <c r="V31" s="91"/>
      <c r="W31" s="91"/>
      <c r="X31" s="92"/>
      <c r="Y31" s="100"/>
      <c r="Z31" s="91"/>
      <c r="AA31" s="91"/>
      <c r="AB31" s="92"/>
      <c r="AC31" s="100"/>
      <c r="AD31" s="91"/>
      <c r="AE31" s="91"/>
      <c r="AF31" s="92"/>
      <c r="AG31" s="100"/>
      <c r="AH31" s="91"/>
      <c r="AI31" s="91"/>
      <c r="AJ31" s="92"/>
      <c r="AK31" s="100"/>
      <c r="AL31" s="91"/>
      <c r="AM31" s="91"/>
      <c r="AN31" s="92"/>
      <c r="AO31" s="100"/>
      <c r="AP31" s="91"/>
      <c r="AQ31" s="91"/>
      <c r="AR31" s="92"/>
      <c r="AS31" s="100"/>
      <c r="AT31" s="91"/>
      <c r="AU31" s="91"/>
      <c r="AV31" s="92"/>
      <c r="AW31" s="100"/>
      <c r="AX31" s="91"/>
      <c r="AY31" s="91"/>
      <c r="AZ31" s="92"/>
      <c r="BA31" s="100"/>
      <c r="BB31" s="91"/>
      <c r="BC31" s="91"/>
      <c r="BD31" s="92"/>
      <c r="BE31" s="100"/>
      <c r="BF31" s="91"/>
      <c r="BG31" s="91"/>
      <c r="BH31" s="92"/>
      <c r="BI31" s="100"/>
      <c r="BJ31" s="91"/>
      <c r="BK31" s="91"/>
      <c r="BL31" s="92"/>
      <c r="BM31" s="100"/>
      <c r="BN31" s="91"/>
      <c r="BO31" s="91"/>
      <c r="BP31" s="92"/>
      <c r="BQ31" s="100"/>
      <c r="BR31" s="91"/>
      <c r="BS31" s="91"/>
      <c r="BT31" s="103"/>
      <c r="BU31" s="36">
        <f t="shared" si="0"/>
        <v>0</v>
      </c>
      <c r="BV31" s="36">
        <f t="shared" si="1"/>
        <v>0</v>
      </c>
      <c r="BW31" s="36">
        <f t="shared" si="2"/>
        <v>0</v>
      </c>
      <c r="BX31" s="37">
        <f t="shared" si="3"/>
        <v>0</v>
      </c>
      <c r="BY31" s="61">
        <f>(BU31*Setup!B45)+(BV31*Setup!B46)+(BW31*Setup!B47)</f>
        <v>0</v>
      </c>
      <c r="BZ31" s="62" t="str">
        <f>IF(L31=Setup!A50,Setup!B50,IF(L31=Setup!A51,Setup!B51,IF(L31=Setup!A52,Setup!B52,"")))</f>
        <v/>
      </c>
      <c r="CA31" s="62" t="str">
        <f t="shared" si="4"/>
        <v/>
      </c>
      <c r="CB31" s="63" t="str">
        <f t="shared" si="5"/>
        <v/>
      </c>
    </row>
    <row r="32" spans="1:80" ht="38.25" customHeight="1">
      <c r="A32" s="78" t="str">
        <f>IF(CB32&lt;&gt;"",#REF!,"")</f>
        <v/>
      </c>
      <c r="B32" s="15">
        <v>26</v>
      </c>
      <c r="C32" s="71"/>
      <c r="D32" s="110" t="s">
        <v>97</v>
      </c>
      <c r="E32" s="71"/>
      <c r="F32" s="111" t="s">
        <v>97</v>
      </c>
      <c r="G32" s="112" t="s">
        <v>97</v>
      </c>
      <c r="H32" s="56"/>
      <c r="I32" s="26"/>
      <c r="J32" s="80" t="s">
        <v>80</v>
      </c>
      <c r="K32" s="29"/>
      <c r="L32" s="113" t="s">
        <v>97</v>
      </c>
      <c r="M32" s="21"/>
      <c r="N32" s="18"/>
      <c r="O32" s="17" t="s">
        <v>83</v>
      </c>
      <c r="P32" s="75"/>
      <c r="Q32" s="116"/>
      <c r="R32" s="91"/>
      <c r="S32" s="91"/>
      <c r="T32" s="92"/>
      <c r="U32" s="100"/>
      <c r="V32" s="91"/>
      <c r="W32" s="91"/>
      <c r="X32" s="92"/>
      <c r="Y32" s="100"/>
      <c r="Z32" s="91"/>
      <c r="AA32" s="91"/>
      <c r="AB32" s="92"/>
      <c r="AC32" s="100"/>
      <c r="AD32" s="91"/>
      <c r="AE32" s="91"/>
      <c r="AF32" s="92"/>
      <c r="AG32" s="100"/>
      <c r="AH32" s="91"/>
      <c r="AI32" s="91"/>
      <c r="AJ32" s="92"/>
      <c r="AK32" s="100"/>
      <c r="AL32" s="91"/>
      <c r="AM32" s="91"/>
      <c r="AN32" s="92"/>
      <c r="AO32" s="100"/>
      <c r="AP32" s="91"/>
      <c r="AQ32" s="91"/>
      <c r="AR32" s="92"/>
      <c r="AS32" s="100"/>
      <c r="AT32" s="91"/>
      <c r="AU32" s="91"/>
      <c r="AV32" s="92"/>
      <c r="AW32" s="100"/>
      <c r="AX32" s="91"/>
      <c r="AY32" s="91"/>
      <c r="AZ32" s="92"/>
      <c r="BA32" s="100"/>
      <c r="BB32" s="91"/>
      <c r="BC32" s="91"/>
      <c r="BD32" s="92"/>
      <c r="BE32" s="100"/>
      <c r="BF32" s="91"/>
      <c r="BG32" s="91"/>
      <c r="BH32" s="92"/>
      <c r="BI32" s="100"/>
      <c r="BJ32" s="91"/>
      <c r="BK32" s="91"/>
      <c r="BL32" s="92"/>
      <c r="BM32" s="100"/>
      <c r="BN32" s="91"/>
      <c r="BO32" s="91"/>
      <c r="BP32" s="92"/>
      <c r="BQ32" s="100"/>
      <c r="BR32" s="91"/>
      <c r="BS32" s="91"/>
      <c r="BT32" s="103"/>
      <c r="BU32" s="36">
        <f t="shared" si="0"/>
        <v>0</v>
      </c>
      <c r="BV32" s="36">
        <f t="shared" si="1"/>
        <v>0</v>
      </c>
      <c r="BW32" s="36">
        <f t="shared" si="2"/>
        <v>0</v>
      </c>
      <c r="BX32" s="37">
        <f t="shared" si="3"/>
        <v>0</v>
      </c>
      <c r="BY32" s="61">
        <f>(BU32*Setup!B46)+(BV32*Setup!B47)+(BW32*Setup!B48)</f>
        <v>0</v>
      </c>
      <c r="BZ32" s="62" t="str">
        <f>IF(L32=Setup!A51,Setup!B51,IF(L32=Setup!A52,Setup!B52,IF(L32=Setup!A53,Setup!B53,"")))</f>
        <v/>
      </c>
      <c r="CA32" s="62" t="str">
        <f t="shared" si="4"/>
        <v/>
      </c>
      <c r="CB32" s="63" t="str">
        <f t="shared" si="5"/>
        <v/>
      </c>
    </row>
    <row r="33" spans="1:80" ht="38.25" customHeight="1">
      <c r="A33" s="78" t="str">
        <f>IF(CB33&lt;&gt;"",#REF!,"")</f>
        <v/>
      </c>
      <c r="B33" s="15">
        <v>27</v>
      </c>
      <c r="C33" s="71"/>
      <c r="D33" s="110" t="s">
        <v>97</v>
      </c>
      <c r="E33" s="71"/>
      <c r="F33" s="111" t="s">
        <v>97</v>
      </c>
      <c r="G33" s="112" t="s">
        <v>97</v>
      </c>
      <c r="H33" s="56"/>
      <c r="I33" s="26"/>
      <c r="J33" s="80" t="s">
        <v>80</v>
      </c>
      <c r="K33" s="29"/>
      <c r="L33" s="113" t="s">
        <v>97</v>
      </c>
      <c r="M33" s="21"/>
      <c r="N33" s="18"/>
      <c r="O33" s="17" t="s">
        <v>83</v>
      </c>
      <c r="P33" s="75"/>
      <c r="Q33" s="116"/>
      <c r="R33" s="91"/>
      <c r="S33" s="91"/>
      <c r="T33" s="92"/>
      <c r="U33" s="100"/>
      <c r="V33" s="91"/>
      <c r="W33" s="91"/>
      <c r="X33" s="92"/>
      <c r="Y33" s="100"/>
      <c r="Z33" s="91"/>
      <c r="AA33" s="91"/>
      <c r="AB33" s="92"/>
      <c r="AC33" s="100"/>
      <c r="AD33" s="91"/>
      <c r="AE33" s="91"/>
      <c r="AF33" s="92"/>
      <c r="AG33" s="100"/>
      <c r="AH33" s="91"/>
      <c r="AI33" s="91"/>
      <c r="AJ33" s="92"/>
      <c r="AK33" s="100"/>
      <c r="AL33" s="91"/>
      <c r="AM33" s="91"/>
      <c r="AN33" s="92"/>
      <c r="AO33" s="100"/>
      <c r="AP33" s="91"/>
      <c r="AQ33" s="91"/>
      <c r="AR33" s="92"/>
      <c r="AS33" s="100"/>
      <c r="AT33" s="91"/>
      <c r="AU33" s="91"/>
      <c r="AV33" s="92"/>
      <c r="AW33" s="100"/>
      <c r="AX33" s="91"/>
      <c r="AY33" s="91"/>
      <c r="AZ33" s="92"/>
      <c r="BA33" s="100"/>
      <c r="BB33" s="91"/>
      <c r="BC33" s="91"/>
      <c r="BD33" s="92"/>
      <c r="BE33" s="100"/>
      <c r="BF33" s="91"/>
      <c r="BG33" s="91"/>
      <c r="BH33" s="92"/>
      <c r="BI33" s="100"/>
      <c r="BJ33" s="91"/>
      <c r="BK33" s="91"/>
      <c r="BL33" s="92"/>
      <c r="BM33" s="100"/>
      <c r="BN33" s="91"/>
      <c r="BO33" s="91"/>
      <c r="BP33" s="92"/>
      <c r="BQ33" s="100"/>
      <c r="BR33" s="91"/>
      <c r="BS33" s="91"/>
      <c r="BT33" s="103"/>
      <c r="BU33" s="36">
        <f t="shared" si="0"/>
        <v>0</v>
      </c>
      <c r="BV33" s="36">
        <f t="shared" si="1"/>
        <v>0</v>
      </c>
      <c r="BW33" s="36">
        <f t="shared" si="2"/>
        <v>0</v>
      </c>
      <c r="BX33" s="37">
        <f t="shared" si="3"/>
        <v>0</v>
      </c>
      <c r="BY33" s="61">
        <f>(BU33*Setup!B47)+(BV33*Setup!B48)+(BW33*Setup!B49)</f>
        <v>0</v>
      </c>
      <c r="BZ33" s="62" t="str">
        <f>IF(L33=Setup!A52,Setup!B52,IF(L33=Setup!A53,Setup!B53,IF(L33=Setup!A54,Setup!B54,"")))</f>
        <v/>
      </c>
      <c r="CA33" s="62" t="str">
        <f t="shared" si="4"/>
        <v/>
      </c>
      <c r="CB33" s="63" t="str">
        <f t="shared" si="5"/>
        <v/>
      </c>
    </row>
    <row r="34" spans="1:80" ht="38.25" customHeight="1">
      <c r="A34" s="78" t="str">
        <f>IF(CB34&lt;&gt;"",#REF!,"")</f>
        <v/>
      </c>
      <c r="B34" s="15">
        <v>28</v>
      </c>
      <c r="C34" s="71"/>
      <c r="D34" s="110" t="s">
        <v>97</v>
      </c>
      <c r="E34" s="71"/>
      <c r="F34" s="111" t="s">
        <v>97</v>
      </c>
      <c r="G34" s="112" t="s">
        <v>97</v>
      </c>
      <c r="H34" s="56"/>
      <c r="I34" s="26"/>
      <c r="J34" s="80" t="s">
        <v>80</v>
      </c>
      <c r="K34" s="29"/>
      <c r="L34" s="113" t="s">
        <v>97</v>
      </c>
      <c r="M34" s="21"/>
      <c r="N34" s="18"/>
      <c r="O34" s="17" t="s">
        <v>83</v>
      </c>
      <c r="P34" s="75"/>
      <c r="Q34" s="116"/>
      <c r="R34" s="91"/>
      <c r="S34" s="91"/>
      <c r="T34" s="92"/>
      <c r="U34" s="100"/>
      <c r="V34" s="91"/>
      <c r="W34" s="91"/>
      <c r="X34" s="92"/>
      <c r="Y34" s="100"/>
      <c r="Z34" s="91"/>
      <c r="AA34" s="91"/>
      <c r="AB34" s="92"/>
      <c r="AC34" s="100"/>
      <c r="AD34" s="91"/>
      <c r="AE34" s="91"/>
      <c r="AF34" s="92"/>
      <c r="AG34" s="100"/>
      <c r="AH34" s="91"/>
      <c r="AI34" s="91"/>
      <c r="AJ34" s="92"/>
      <c r="AK34" s="100"/>
      <c r="AL34" s="91"/>
      <c r="AM34" s="91"/>
      <c r="AN34" s="92"/>
      <c r="AO34" s="100"/>
      <c r="AP34" s="91"/>
      <c r="AQ34" s="91"/>
      <c r="AR34" s="92"/>
      <c r="AS34" s="100"/>
      <c r="AT34" s="91"/>
      <c r="AU34" s="91"/>
      <c r="AV34" s="92"/>
      <c r="AW34" s="100"/>
      <c r="AX34" s="91"/>
      <c r="AY34" s="91"/>
      <c r="AZ34" s="92"/>
      <c r="BA34" s="100"/>
      <c r="BB34" s="91"/>
      <c r="BC34" s="91"/>
      <c r="BD34" s="92"/>
      <c r="BE34" s="100"/>
      <c r="BF34" s="91"/>
      <c r="BG34" s="91"/>
      <c r="BH34" s="92"/>
      <c r="BI34" s="100"/>
      <c r="BJ34" s="91"/>
      <c r="BK34" s="91"/>
      <c r="BL34" s="92"/>
      <c r="BM34" s="100"/>
      <c r="BN34" s="91"/>
      <c r="BO34" s="91"/>
      <c r="BP34" s="92"/>
      <c r="BQ34" s="100"/>
      <c r="BR34" s="91"/>
      <c r="BS34" s="91"/>
      <c r="BT34" s="103"/>
      <c r="BU34" s="36">
        <f t="shared" si="0"/>
        <v>0</v>
      </c>
      <c r="BV34" s="36">
        <f t="shared" si="1"/>
        <v>0</v>
      </c>
      <c r="BW34" s="36">
        <f t="shared" si="2"/>
        <v>0</v>
      </c>
      <c r="BX34" s="37">
        <f t="shared" si="3"/>
        <v>0</v>
      </c>
      <c r="BY34" s="61">
        <f>(BU34*Setup!B48)+(BV34*Setup!B49)+(BW34*Setup!B50)</f>
        <v>0</v>
      </c>
      <c r="BZ34" s="62" t="str">
        <f>IF(L34=Setup!A53,Setup!B53,IF(L34=Setup!A54,Setup!B54,IF(L34=Setup!A55,Setup!B55,"")))</f>
        <v/>
      </c>
      <c r="CA34" s="62" t="str">
        <f t="shared" si="4"/>
        <v/>
      </c>
      <c r="CB34" s="63" t="str">
        <f t="shared" si="5"/>
        <v/>
      </c>
    </row>
    <row r="35" spans="1:80" ht="38.25" customHeight="1">
      <c r="A35" s="78" t="str">
        <f>IF(CB35&lt;&gt;"",#REF!,"")</f>
        <v/>
      </c>
      <c r="B35" s="15">
        <v>29</v>
      </c>
      <c r="C35" s="71"/>
      <c r="D35" s="110" t="s">
        <v>97</v>
      </c>
      <c r="E35" s="71"/>
      <c r="F35" s="111" t="s">
        <v>97</v>
      </c>
      <c r="G35" s="112" t="s">
        <v>97</v>
      </c>
      <c r="H35" s="56"/>
      <c r="I35" s="26"/>
      <c r="J35" s="80" t="s">
        <v>80</v>
      </c>
      <c r="K35" s="29"/>
      <c r="L35" s="113" t="s">
        <v>97</v>
      </c>
      <c r="M35" s="21"/>
      <c r="N35" s="18"/>
      <c r="O35" s="17" t="s">
        <v>83</v>
      </c>
      <c r="P35" s="75"/>
      <c r="Q35" s="116"/>
      <c r="R35" s="91"/>
      <c r="S35" s="91"/>
      <c r="T35" s="92"/>
      <c r="U35" s="100"/>
      <c r="V35" s="91"/>
      <c r="W35" s="91"/>
      <c r="X35" s="92"/>
      <c r="Y35" s="100"/>
      <c r="Z35" s="91"/>
      <c r="AA35" s="91"/>
      <c r="AB35" s="92"/>
      <c r="AC35" s="100"/>
      <c r="AD35" s="91"/>
      <c r="AE35" s="91"/>
      <c r="AF35" s="92"/>
      <c r="AG35" s="100"/>
      <c r="AH35" s="91"/>
      <c r="AI35" s="91"/>
      <c r="AJ35" s="92"/>
      <c r="AK35" s="100"/>
      <c r="AL35" s="91"/>
      <c r="AM35" s="91"/>
      <c r="AN35" s="92"/>
      <c r="AO35" s="100"/>
      <c r="AP35" s="91"/>
      <c r="AQ35" s="91"/>
      <c r="AR35" s="92"/>
      <c r="AS35" s="100"/>
      <c r="AT35" s="91"/>
      <c r="AU35" s="91"/>
      <c r="AV35" s="92"/>
      <c r="AW35" s="100"/>
      <c r="AX35" s="91"/>
      <c r="AY35" s="91"/>
      <c r="AZ35" s="92"/>
      <c r="BA35" s="100"/>
      <c r="BB35" s="91"/>
      <c r="BC35" s="91"/>
      <c r="BD35" s="92"/>
      <c r="BE35" s="100"/>
      <c r="BF35" s="91"/>
      <c r="BG35" s="91"/>
      <c r="BH35" s="92"/>
      <c r="BI35" s="100"/>
      <c r="BJ35" s="91"/>
      <c r="BK35" s="91"/>
      <c r="BL35" s="92"/>
      <c r="BM35" s="100"/>
      <c r="BN35" s="91"/>
      <c r="BO35" s="91"/>
      <c r="BP35" s="92"/>
      <c r="BQ35" s="100"/>
      <c r="BR35" s="91"/>
      <c r="BS35" s="91"/>
      <c r="BT35" s="103"/>
      <c r="BU35" s="36">
        <f t="shared" si="0"/>
        <v>0</v>
      </c>
      <c r="BV35" s="36">
        <f t="shared" si="1"/>
        <v>0</v>
      </c>
      <c r="BW35" s="36">
        <f t="shared" si="2"/>
        <v>0</v>
      </c>
      <c r="BX35" s="37">
        <f t="shared" si="3"/>
        <v>0</v>
      </c>
      <c r="BY35" s="61">
        <f>(BU35*Setup!B49)+(BV35*Setup!B50)+(BW35*Setup!B51)</f>
        <v>0</v>
      </c>
      <c r="BZ35" s="62" t="str">
        <f>IF(L35=Setup!A54,Setup!B54,IF(L35=Setup!A55,Setup!B55,IF(L35=Setup!A56,Setup!B56,"")))</f>
        <v/>
      </c>
      <c r="CA35" s="62" t="str">
        <f t="shared" si="4"/>
        <v/>
      </c>
      <c r="CB35" s="63" t="str">
        <f t="shared" si="5"/>
        <v/>
      </c>
    </row>
    <row r="36" spans="1:80" ht="38.25" customHeight="1">
      <c r="A36" s="78" t="str">
        <f>IF(CB36&lt;&gt;"",#REF!,"")</f>
        <v/>
      </c>
      <c r="B36" s="15">
        <v>30</v>
      </c>
      <c r="C36" s="71"/>
      <c r="D36" s="110" t="s">
        <v>97</v>
      </c>
      <c r="E36" s="71"/>
      <c r="F36" s="111" t="s">
        <v>97</v>
      </c>
      <c r="G36" s="112" t="s">
        <v>97</v>
      </c>
      <c r="H36" s="56"/>
      <c r="I36" s="26"/>
      <c r="J36" s="80" t="s">
        <v>80</v>
      </c>
      <c r="K36" s="29"/>
      <c r="L36" s="113" t="s">
        <v>97</v>
      </c>
      <c r="M36" s="21"/>
      <c r="N36" s="18"/>
      <c r="O36" s="17" t="s">
        <v>83</v>
      </c>
      <c r="P36" s="75"/>
      <c r="Q36" s="116"/>
      <c r="R36" s="91"/>
      <c r="S36" s="91"/>
      <c r="T36" s="92"/>
      <c r="U36" s="100"/>
      <c r="V36" s="91"/>
      <c r="W36" s="91"/>
      <c r="X36" s="92"/>
      <c r="Y36" s="100"/>
      <c r="Z36" s="91"/>
      <c r="AA36" s="91"/>
      <c r="AB36" s="92"/>
      <c r="AC36" s="100"/>
      <c r="AD36" s="91"/>
      <c r="AE36" s="91"/>
      <c r="AF36" s="92"/>
      <c r="AG36" s="100"/>
      <c r="AH36" s="91"/>
      <c r="AI36" s="91"/>
      <c r="AJ36" s="92"/>
      <c r="AK36" s="100"/>
      <c r="AL36" s="91"/>
      <c r="AM36" s="91"/>
      <c r="AN36" s="92"/>
      <c r="AO36" s="100"/>
      <c r="AP36" s="91"/>
      <c r="AQ36" s="91"/>
      <c r="AR36" s="92"/>
      <c r="AS36" s="100"/>
      <c r="AT36" s="91"/>
      <c r="AU36" s="91"/>
      <c r="AV36" s="92"/>
      <c r="AW36" s="100"/>
      <c r="AX36" s="91"/>
      <c r="AY36" s="91"/>
      <c r="AZ36" s="92"/>
      <c r="BA36" s="100"/>
      <c r="BB36" s="91"/>
      <c r="BC36" s="91"/>
      <c r="BD36" s="92"/>
      <c r="BE36" s="100"/>
      <c r="BF36" s="91"/>
      <c r="BG36" s="91"/>
      <c r="BH36" s="92"/>
      <c r="BI36" s="100"/>
      <c r="BJ36" s="91"/>
      <c r="BK36" s="91"/>
      <c r="BL36" s="92"/>
      <c r="BM36" s="100"/>
      <c r="BN36" s="91"/>
      <c r="BO36" s="91"/>
      <c r="BP36" s="92"/>
      <c r="BQ36" s="100"/>
      <c r="BR36" s="91"/>
      <c r="BS36" s="91"/>
      <c r="BT36" s="103"/>
      <c r="BU36" s="36">
        <f t="shared" si="0"/>
        <v>0</v>
      </c>
      <c r="BV36" s="36">
        <f t="shared" si="1"/>
        <v>0</v>
      </c>
      <c r="BW36" s="36">
        <f t="shared" si="2"/>
        <v>0</v>
      </c>
      <c r="BX36" s="37">
        <f t="shared" si="3"/>
        <v>0</v>
      </c>
      <c r="BY36" s="61">
        <f>(BU36*Setup!B50)+(BV36*Setup!B51)+(BW36*Setup!B52)</f>
        <v>0</v>
      </c>
      <c r="BZ36" s="62" t="str">
        <f>IF(L36=Setup!A55,Setup!B55,IF(L36=Setup!A56,Setup!B56,IF(L36=Setup!A57,Setup!B57,"")))</f>
        <v/>
      </c>
      <c r="CA36" s="62" t="str">
        <f t="shared" si="4"/>
        <v/>
      </c>
      <c r="CB36" s="63" t="str">
        <f t="shared" si="5"/>
        <v/>
      </c>
    </row>
    <row r="37" spans="1:80" ht="38.25" customHeight="1">
      <c r="A37" s="78" t="str">
        <f>IF(CB37&lt;&gt;"",#REF!,"")</f>
        <v/>
      </c>
      <c r="B37" s="15">
        <v>31</v>
      </c>
      <c r="C37" s="71"/>
      <c r="D37" s="110" t="s">
        <v>97</v>
      </c>
      <c r="E37" s="71"/>
      <c r="F37" s="111" t="s">
        <v>97</v>
      </c>
      <c r="G37" s="112" t="s">
        <v>97</v>
      </c>
      <c r="H37" s="56"/>
      <c r="I37" s="26"/>
      <c r="J37" s="80" t="s">
        <v>80</v>
      </c>
      <c r="K37" s="29"/>
      <c r="L37" s="113" t="s">
        <v>97</v>
      </c>
      <c r="M37" s="21"/>
      <c r="N37" s="18"/>
      <c r="O37" s="17" t="s">
        <v>83</v>
      </c>
      <c r="P37" s="75"/>
      <c r="Q37" s="116"/>
      <c r="R37" s="91"/>
      <c r="S37" s="91"/>
      <c r="T37" s="92"/>
      <c r="U37" s="100"/>
      <c r="V37" s="91"/>
      <c r="W37" s="91"/>
      <c r="X37" s="92"/>
      <c r="Y37" s="100"/>
      <c r="Z37" s="91"/>
      <c r="AA37" s="91"/>
      <c r="AB37" s="92"/>
      <c r="AC37" s="100"/>
      <c r="AD37" s="91"/>
      <c r="AE37" s="91"/>
      <c r="AF37" s="92"/>
      <c r="AG37" s="100"/>
      <c r="AH37" s="91"/>
      <c r="AI37" s="91"/>
      <c r="AJ37" s="92"/>
      <c r="AK37" s="100"/>
      <c r="AL37" s="91"/>
      <c r="AM37" s="91"/>
      <c r="AN37" s="92"/>
      <c r="AO37" s="100"/>
      <c r="AP37" s="91"/>
      <c r="AQ37" s="91"/>
      <c r="AR37" s="92"/>
      <c r="AS37" s="100"/>
      <c r="AT37" s="91"/>
      <c r="AU37" s="91"/>
      <c r="AV37" s="92"/>
      <c r="AW37" s="100"/>
      <c r="AX37" s="91"/>
      <c r="AY37" s="91"/>
      <c r="AZ37" s="92"/>
      <c r="BA37" s="100"/>
      <c r="BB37" s="91"/>
      <c r="BC37" s="91"/>
      <c r="BD37" s="92"/>
      <c r="BE37" s="100"/>
      <c r="BF37" s="91"/>
      <c r="BG37" s="91"/>
      <c r="BH37" s="92"/>
      <c r="BI37" s="100"/>
      <c r="BJ37" s="91"/>
      <c r="BK37" s="91"/>
      <c r="BL37" s="92"/>
      <c r="BM37" s="100"/>
      <c r="BN37" s="91"/>
      <c r="BO37" s="91"/>
      <c r="BP37" s="92"/>
      <c r="BQ37" s="100"/>
      <c r="BR37" s="91"/>
      <c r="BS37" s="91"/>
      <c r="BT37" s="103"/>
      <c r="BU37" s="36">
        <f t="shared" si="0"/>
        <v>0</v>
      </c>
      <c r="BV37" s="36">
        <f t="shared" si="1"/>
        <v>0</v>
      </c>
      <c r="BW37" s="36">
        <f t="shared" si="2"/>
        <v>0</v>
      </c>
      <c r="BX37" s="37">
        <f t="shared" si="3"/>
        <v>0</v>
      </c>
      <c r="BY37" s="61">
        <f>(BU37*Setup!B51)+(BV37*Setup!B52)+(BW37*Setup!B53)</f>
        <v>0</v>
      </c>
      <c r="BZ37" s="62" t="str">
        <f>IF(L37=Setup!A56,Setup!B56,IF(L37=Setup!A57,Setup!B57,IF(L37=Setup!A58,Setup!B58,"")))</f>
        <v/>
      </c>
      <c r="CA37" s="62" t="str">
        <f t="shared" si="4"/>
        <v/>
      </c>
      <c r="CB37" s="63" t="str">
        <f t="shared" si="5"/>
        <v/>
      </c>
    </row>
    <row r="38" spans="1:80" ht="38.25" customHeight="1">
      <c r="A38" s="78" t="str">
        <f>IF(CB38&lt;&gt;"",#REF!,"")</f>
        <v/>
      </c>
      <c r="B38" s="15">
        <v>32</v>
      </c>
      <c r="C38" s="71"/>
      <c r="D38" s="110" t="s">
        <v>97</v>
      </c>
      <c r="E38" s="71"/>
      <c r="F38" s="111" t="s">
        <v>97</v>
      </c>
      <c r="G38" s="112" t="s">
        <v>97</v>
      </c>
      <c r="H38" s="56"/>
      <c r="I38" s="26"/>
      <c r="J38" s="80" t="s">
        <v>80</v>
      </c>
      <c r="K38" s="29"/>
      <c r="L38" s="113" t="s">
        <v>97</v>
      </c>
      <c r="M38" s="21"/>
      <c r="N38" s="18"/>
      <c r="O38" s="17" t="s">
        <v>83</v>
      </c>
      <c r="P38" s="75"/>
      <c r="Q38" s="116"/>
      <c r="R38" s="91"/>
      <c r="S38" s="91"/>
      <c r="T38" s="92"/>
      <c r="U38" s="100"/>
      <c r="V38" s="91"/>
      <c r="W38" s="91"/>
      <c r="X38" s="92"/>
      <c r="Y38" s="100"/>
      <c r="Z38" s="91"/>
      <c r="AA38" s="91"/>
      <c r="AB38" s="92"/>
      <c r="AC38" s="100"/>
      <c r="AD38" s="91"/>
      <c r="AE38" s="91"/>
      <c r="AF38" s="92"/>
      <c r="AG38" s="100"/>
      <c r="AH38" s="91"/>
      <c r="AI38" s="91"/>
      <c r="AJ38" s="92"/>
      <c r="AK38" s="100"/>
      <c r="AL38" s="91"/>
      <c r="AM38" s="91"/>
      <c r="AN38" s="92"/>
      <c r="AO38" s="100"/>
      <c r="AP38" s="91"/>
      <c r="AQ38" s="91"/>
      <c r="AR38" s="92"/>
      <c r="AS38" s="100"/>
      <c r="AT38" s="91"/>
      <c r="AU38" s="91"/>
      <c r="AV38" s="92"/>
      <c r="AW38" s="100"/>
      <c r="AX38" s="91"/>
      <c r="AY38" s="91"/>
      <c r="AZ38" s="92"/>
      <c r="BA38" s="100"/>
      <c r="BB38" s="91"/>
      <c r="BC38" s="91"/>
      <c r="BD38" s="92"/>
      <c r="BE38" s="100"/>
      <c r="BF38" s="91"/>
      <c r="BG38" s="91"/>
      <c r="BH38" s="92"/>
      <c r="BI38" s="100"/>
      <c r="BJ38" s="91"/>
      <c r="BK38" s="91"/>
      <c r="BL38" s="92"/>
      <c r="BM38" s="100"/>
      <c r="BN38" s="91"/>
      <c r="BO38" s="91"/>
      <c r="BP38" s="92"/>
      <c r="BQ38" s="100"/>
      <c r="BR38" s="91"/>
      <c r="BS38" s="91"/>
      <c r="BT38" s="103"/>
      <c r="BU38" s="36">
        <f t="shared" si="0"/>
        <v>0</v>
      </c>
      <c r="BV38" s="36">
        <f t="shared" si="1"/>
        <v>0</v>
      </c>
      <c r="BW38" s="36">
        <f t="shared" si="2"/>
        <v>0</v>
      </c>
      <c r="BX38" s="37">
        <f t="shared" si="3"/>
        <v>0</v>
      </c>
      <c r="BY38" s="61">
        <f>(BU38*Setup!B52)+(BV38*Setup!B53)+(BW38*Setup!B54)</f>
        <v>0</v>
      </c>
      <c r="BZ38" s="62" t="str">
        <f>IF(L38=Setup!A57,Setup!B57,IF(L38=Setup!A58,Setup!B58,IF(L38=Setup!A59,Setup!B59,"")))</f>
        <v/>
      </c>
      <c r="CA38" s="62" t="str">
        <f t="shared" si="4"/>
        <v/>
      </c>
      <c r="CB38" s="63" t="str">
        <f t="shared" si="5"/>
        <v/>
      </c>
    </row>
    <row r="39" spans="1:80" ht="38.25" customHeight="1">
      <c r="A39" s="78" t="str">
        <f>IF(CB39&lt;&gt;"",#REF!,"")</f>
        <v/>
      </c>
      <c r="B39" s="15">
        <v>33</v>
      </c>
      <c r="C39" s="71"/>
      <c r="D39" s="110" t="s">
        <v>97</v>
      </c>
      <c r="E39" s="71"/>
      <c r="F39" s="111" t="s">
        <v>97</v>
      </c>
      <c r="G39" s="112" t="s">
        <v>97</v>
      </c>
      <c r="H39" s="56"/>
      <c r="I39" s="26"/>
      <c r="J39" s="80" t="s">
        <v>80</v>
      </c>
      <c r="K39" s="29"/>
      <c r="L39" s="113" t="s">
        <v>97</v>
      </c>
      <c r="M39" s="21"/>
      <c r="N39" s="18"/>
      <c r="O39" s="17" t="s">
        <v>83</v>
      </c>
      <c r="P39" s="75"/>
      <c r="Q39" s="116"/>
      <c r="R39" s="91"/>
      <c r="S39" s="91"/>
      <c r="T39" s="92"/>
      <c r="U39" s="100"/>
      <c r="V39" s="91"/>
      <c r="W39" s="91"/>
      <c r="X39" s="92"/>
      <c r="Y39" s="100"/>
      <c r="Z39" s="91"/>
      <c r="AA39" s="91"/>
      <c r="AB39" s="92"/>
      <c r="AC39" s="100"/>
      <c r="AD39" s="91"/>
      <c r="AE39" s="91"/>
      <c r="AF39" s="92"/>
      <c r="AG39" s="100"/>
      <c r="AH39" s="91"/>
      <c r="AI39" s="91"/>
      <c r="AJ39" s="92"/>
      <c r="AK39" s="100"/>
      <c r="AL39" s="91"/>
      <c r="AM39" s="91"/>
      <c r="AN39" s="92"/>
      <c r="AO39" s="100"/>
      <c r="AP39" s="91"/>
      <c r="AQ39" s="91"/>
      <c r="AR39" s="92"/>
      <c r="AS39" s="100"/>
      <c r="AT39" s="91"/>
      <c r="AU39" s="91"/>
      <c r="AV39" s="92"/>
      <c r="AW39" s="100"/>
      <c r="AX39" s="91"/>
      <c r="AY39" s="91"/>
      <c r="AZ39" s="92"/>
      <c r="BA39" s="100"/>
      <c r="BB39" s="91"/>
      <c r="BC39" s="91"/>
      <c r="BD39" s="92"/>
      <c r="BE39" s="100"/>
      <c r="BF39" s="91"/>
      <c r="BG39" s="91"/>
      <c r="BH39" s="92"/>
      <c r="BI39" s="100"/>
      <c r="BJ39" s="91"/>
      <c r="BK39" s="91"/>
      <c r="BL39" s="92"/>
      <c r="BM39" s="100"/>
      <c r="BN39" s="91"/>
      <c r="BO39" s="91"/>
      <c r="BP39" s="92"/>
      <c r="BQ39" s="100"/>
      <c r="BR39" s="91"/>
      <c r="BS39" s="91"/>
      <c r="BT39" s="103"/>
      <c r="BU39" s="36">
        <f t="shared" si="0"/>
        <v>0</v>
      </c>
      <c r="BV39" s="36">
        <f t="shared" si="1"/>
        <v>0</v>
      </c>
      <c r="BW39" s="36">
        <f t="shared" si="2"/>
        <v>0</v>
      </c>
      <c r="BX39" s="37">
        <f t="shared" si="3"/>
        <v>0</v>
      </c>
      <c r="BY39" s="61">
        <f>(BU39*Setup!B53)+(BV39*Setup!B54)+(BW39*Setup!B55)</f>
        <v>0</v>
      </c>
      <c r="BZ39" s="62" t="str">
        <f>IF(L39=Setup!A58,Setup!B58,IF(L39=Setup!A59,Setup!B59,IF(L39=Setup!A60,Setup!B60,"")))</f>
        <v/>
      </c>
      <c r="CA39" s="62" t="str">
        <f t="shared" si="4"/>
        <v/>
      </c>
      <c r="CB39" s="63" t="str">
        <f t="shared" si="5"/>
        <v/>
      </c>
    </row>
    <row r="40" spans="1:80" ht="38.25" customHeight="1">
      <c r="A40" s="78" t="str">
        <f>IF(CB40&lt;&gt;"",#REF!,"")</f>
        <v/>
      </c>
      <c r="B40" s="15">
        <v>34</v>
      </c>
      <c r="C40" s="71"/>
      <c r="D40" s="110" t="s">
        <v>97</v>
      </c>
      <c r="E40" s="71"/>
      <c r="F40" s="111" t="s">
        <v>97</v>
      </c>
      <c r="G40" s="112" t="s">
        <v>97</v>
      </c>
      <c r="H40" s="56"/>
      <c r="I40" s="26"/>
      <c r="J40" s="80" t="s">
        <v>80</v>
      </c>
      <c r="K40" s="29"/>
      <c r="L40" s="113" t="s">
        <v>97</v>
      </c>
      <c r="M40" s="21"/>
      <c r="N40" s="18"/>
      <c r="O40" s="17" t="s">
        <v>83</v>
      </c>
      <c r="P40" s="75"/>
      <c r="Q40" s="116"/>
      <c r="R40" s="91"/>
      <c r="S40" s="91"/>
      <c r="T40" s="92"/>
      <c r="U40" s="100"/>
      <c r="V40" s="91"/>
      <c r="W40" s="91"/>
      <c r="X40" s="92"/>
      <c r="Y40" s="100"/>
      <c r="Z40" s="91"/>
      <c r="AA40" s="91"/>
      <c r="AB40" s="92"/>
      <c r="AC40" s="100"/>
      <c r="AD40" s="91"/>
      <c r="AE40" s="91"/>
      <c r="AF40" s="92"/>
      <c r="AG40" s="100"/>
      <c r="AH40" s="91"/>
      <c r="AI40" s="91"/>
      <c r="AJ40" s="92"/>
      <c r="AK40" s="100"/>
      <c r="AL40" s="91"/>
      <c r="AM40" s="91"/>
      <c r="AN40" s="92"/>
      <c r="AO40" s="100"/>
      <c r="AP40" s="91"/>
      <c r="AQ40" s="91"/>
      <c r="AR40" s="92"/>
      <c r="AS40" s="100"/>
      <c r="AT40" s="91"/>
      <c r="AU40" s="91"/>
      <c r="AV40" s="92"/>
      <c r="AW40" s="100"/>
      <c r="AX40" s="91"/>
      <c r="AY40" s="91"/>
      <c r="AZ40" s="92"/>
      <c r="BA40" s="100"/>
      <c r="BB40" s="91"/>
      <c r="BC40" s="91"/>
      <c r="BD40" s="92"/>
      <c r="BE40" s="100"/>
      <c r="BF40" s="91"/>
      <c r="BG40" s="91"/>
      <c r="BH40" s="92"/>
      <c r="BI40" s="100"/>
      <c r="BJ40" s="91"/>
      <c r="BK40" s="91"/>
      <c r="BL40" s="92"/>
      <c r="BM40" s="100"/>
      <c r="BN40" s="91"/>
      <c r="BO40" s="91"/>
      <c r="BP40" s="92"/>
      <c r="BQ40" s="100"/>
      <c r="BR40" s="91"/>
      <c r="BS40" s="91"/>
      <c r="BT40" s="103"/>
      <c r="BU40" s="36">
        <f t="shared" si="0"/>
        <v>0</v>
      </c>
      <c r="BV40" s="36">
        <f t="shared" si="1"/>
        <v>0</v>
      </c>
      <c r="BW40" s="36">
        <f t="shared" si="2"/>
        <v>0</v>
      </c>
      <c r="BX40" s="37">
        <f t="shared" si="3"/>
        <v>0</v>
      </c>
      <c r="BY40" s="61">
        <f>(BU40*Setup!B54)+(BV40*Setup!B55)+(BW40*Setup!B56)</f>
        <v>0</v>
      </c>
      <c r="BZ40" s="62" t="str">
        <f>IF(L40=Setup!A59,Setup!B59,IF(L40=Setup!A60,Setup!B60,IF(L40=Setup!A61,Setup!B61,"")))</f>
        <v/>
      </c>
      <c r="CA40" s="62" t="str">
        <f t="shared" si="4"/>
        <v/>
      </c>
      <c r="CB40" s="63" t="str">
        <f t="shared" si="5"/>
        <v/>
      </c>
    </row>
    <row r="41" spans="1:80" ht="38.25" customHeight="1" thickBot="1">
      <c r="A41" s="78" t="str">
        <f>IF(CB41&lt;&gt;"",#REF!,"")</f>
        <v/>
      </c>
      <c r="B41" s="16">
        <v>35</v>
      </c>
      <c r="C41" s="72"/>
      <c r="D41" s="110" t="s">
        <v>97</v>
      </c>
      <c r="E41" s="72"/>
      <c r="F41" s="111" t="s">
        <v>97</v>
      </c>
      <c r="G41" s="112" t="s">
        <v>97</v>
      </c>
      <c r="H41" s="57"/>
      <c r="I41" s="27"/>
      <c r="J41" s="81" t="s">
        <v>80</v>
      </c>
      <c r="K41" s="30"/>
      <c r="L41" s="113" t="s">
        <v>97</v>
      </c>
      <c r="M41" s="22"/>
      <c r="N41" s="18"/>
      <c r="O41" s="17" t="s">
        <v>83</v>
      </c>
      <c r="P41" s="76"/>
      <c r="Q41" s="117"/>
      <c r="R41" s="93"/>
      <c r="S41" s="93"/>
      <c r="T41" s="94"/>
      <c r="U41" s="104"/>
      <c r="V41" s="93"/>
      <c r="W41" s="93"/>
      <c r="X41" s="94"/>
      <c r="Y41" s="104"/>
      <c r="Z41" s="93"/>
      <c r="AA41" s="93"/>
      <c r="AB41" s="94"/>
      <c r="AC41" s="104"/>
      <c r="AD41" s="93"/>
      <c r="AE41" s="93"/>
      <c r="AF41" s="94"/>
      <c r="AG41" s="104"/>
      <c r="AH41" s="93"/>
      <c r="AI41" s="93"/>
      <c r="AJ41" s="94"/>
      <c r="AK41" s="104"/>
      <c r="AL41" s="93"/>
      <c r="AM41" s="93"/>
      <c r="AN41" s="94"/>
      <c r="AO41" s="104"/>
      <c r="AP41" s="93"/>
      <c r="AQ41" s="93"/>
      <c r="AR41" s="94"/>
      <c r="AS41" s="104"/>
      <c r="AT41" s="93"/>
      <c r="AU41" s="93"/>
      <c r="AV41" s="94"/>
      <c r="AW41" s="104"/>
      <c r="AX41" s="93"/>
      <c r="AY41" s="93"/>
      <c r="AZ41" s="94"/>
      <c r="BA41" s="104"/>
      <c r="BB41" s="93"/>
      <c r="BC41" s="93"/>
      <c r="BD41" s="94"/>
      <c r="BE41" s="104"/>
      <c r="BF41" s="93"/>
      <c r="BG41" s="93"/>
      <c r="BH41" s="94"/>
      <c r="BI41" s="104"/>
      <c r="BJ41" s="93"/>
      <c r="BK41" s="93"/>
      <c r="BL41" s="94"/>
      <c r="BM41" s="104"/>
      <c r="BN41" s="93"/>
      <c r="BO41" s="93"/>
      <c r="BP41" s="94"/>
      <c r="BQ41" s="104"/>
      <c r="BR41" s="93"/>
      <c r="BS41" s="93"/>
      <c r="BT41" s="105"/>
      <c r="BU41" s="36">
        <f t="shared" ref="BU41" si="6">SUMPRODUCT((MOD(COLUMN(Q41:BT41),4)=0)*(Q41:BT41&lt;&gt;""),Q41:BT41)</f>
        <v>0</v>
      </c>
      <c r="BV41" s="36">
        <f t="shared" si="1"/>
        <v>0</v>
      </c>
      <c r="BW41" s="36">
        <f t="shared" si="2"/>
        <v>0</v>
      </c>
      <c r="BX41" s="37">
        <f t="shared" si="3"/>
        <v>0</v>
      </c>
      <c r="BY41" s="61">
        <f>(BU41*Setup!B55)+(BV41*Setup!B56)+(BW41*Setup!B57)</f>
        <v>0</v>
      </c>
      <c r="BZ41" s="62" t="str">
        <f>IF(L41=Setup!A60,Setup!B60,IF(L41=Setup!A61,Setup!B61,IF(L41=Setup!A62,Setup!B62,"")))</f>
        <v/>
      </c>
      <c r="CA41" s="62" t="str">
        <f t="shared" si="4"/>
        <v/>
      </c>
      <c r="CB41" s="63" t="str">
        <f t="shared" si="5"/>
        <v/>
      </c>
    </row>
    <row r="42" spans="1:80" ht="28" customHeight="1" thickTop="1" thickBot="1">
      <c r="B42" s="77"/>
      <c r="C42" s="396" t="str">
        <f>"Number of guests　"  &amp; "Total　　" &amp;  'Application for use'!F20 +  'Application for use'!F21 &amp; "　　　　" &amp; "　Male　" &amp; 'Application for use'!F20 &amp; "　　　　　" &amp; "Female　" &amp;  'Application for use'!F21  &amp; "　　　"</f>
        <v>Number of guests　Total　　0　　　　　Male　0　　　　　Female　0　　　</v>
      </c>
      <c r="D42" s="396"/>
      <c r="E42" s="396"/>
      <c r="F42" s="396"/>
      <c r="G42" s="396"/>
      <c r="H42" s="396"/>
      <c r="I42" s="396"/>
      <c r="J42" s="396"/>
      <c r="K42" s="396"/>
      <c r="L42" s="396"/>
      <c r="M42" s="396"/>
      <c r="N42" s="396"/>
      <c r="O42" s="396"/>
      <c r="P42" s="397"/>
      <c r="Q42" s="118">
        <f>SUM(Q7:Q41)</f>
        <v>0</v>
      </c>
      <c r="R42" s="96">
        <f>SUM(R7:R41)</f>
        <v>0</v>
      </c>
      <c r="S42" s="96">
        <f>SUM(S7:S41)</f>
        <v>0</v>
      </c>
      <c r="T42" s="97">
        <f>SUM(T7:T41)</f>
        <v>0</v>
      </c>
      <c r="U42" s="95">
        <f t="shared" ref="U42:BT42" si="7">SUM(U7:U41)</f>
        <v>0</v>
      </c>
      <c r="V42" s="106">
        <f t="shared" si="7"/>
        <v>0</v>
      </c>
      <c r="W42" s="106">
        <f t="shared" si="7"/>
        <v>0</v>
      </c>
      <c r="X42" s="97">
        <f t="shared" si="7"/>
        <v>0</v>
      </c>
      <c r="Y42" s="95">
        <f t="shared" si="7"/>
        <v>0</v>
      </c>
      <c r="Z42" s="106">
        <f t="shared" si="7"/>
        <v>0</v>
      </c>
      <c r="AA42" s="106">
        <f t="shared" si="7"/>
        <v>0</v>
      </c>
      <c r="AB42" s="97">
        <f t="shared" si="7"/>
        <v>0</v>
      </c>
      <c r="AC42" s="95">
        <f t="shared" si="7"/>
        <v>0</v>
      </c>
      <c r="AD42" s="106">
        <f t="shared" si="7"/>
        <v>0</v>
      </c>
      <c r="AE42" s="106">
        <f t="shared" si="7"/>
        <v>0</v>
      </c>
      <c r="AF42" s="97">
        <f t="shared" si="7"/>
        <v>0</v>
      </c>
      <c r="AG42" s="107">
        <f>SUM(AG7:AG41)</f>
        <v>0</v>
      </c>
      <c r="AH42" s="106">
        <f t="shared" si="7"/>
        <v>0</v>
      </c>
      <c r="AI42" s="106">
        <f t="shared" si="7"/>
        <v>0</v>
      </c>
      <c r="AJ42" s="97">
        <f t="shared" si="7"/>
        <v>0</v>
      </c>
      <c r="AK42" s="95">
        <f t="shared" si="7"/>
        <v>0</v>
      </c>
      <c r="AL42" s="106">
        <f t="shared" si="7"/>
        <v>0</v>
      </c>
      <c r="AM42" s="106">
        <f t="shared" si="7"/>
        <v>0</v>
      </c>
      <c r="AN42" s="97">
        <f t="shared" si="7"/>
        <v>0</v>
      </c>
      <c r="AO42" s="95">
        <f t="shared" si="7"/>
        <v>0</v>
      </c>
      <c r="AP42" s="106">
        <f t="shared" si="7"/>
        <v>0</v>
      </c>
      <c r="AQ42" s="106">
        <f t="shared" si="7"/>
        <v>0</v>
      </c>
      <c r="AR42" s="97">
        <f t="shared" si="7"/>
        <v>0</v>
      </c>
      <c r="AS42" s="95">
        <f t="shared" si="7"/>
        <v>0</v>
      </c>
      <c r="AT42" s="106">
        <f t="shared" si="7"/>
        <v>0</v>
      </c>
      <c r="AU42" s="106">
        <f t="shared" si="7"/>
        <v>0</v>
      </c>
      <c r="AV42" s="97">
        <f t="shared" si="7"/>
        <v>0</v>
      </c>
      <c r="AW42" s="95">
        <f t="shared" si="7"/>
        <v>0</v>
      </c>
      <c r="AX42" s="106">
        <f t="shared" si="7"/>
        <v>0</v>
      </c>
      <c r="AY42" s="106">
        <f t="shared" si="7"/>
        <v>0</v>
      </c>
      <c r="AZ42" s="97">
        <f t="shared" si="7"/>
        <v>0</v>
      </c>
      <c r="BA42" s="95">
        <f t="shared" si="7"/>
        <v>0</v>
      </c>
      <c r="BB42" s="106">
        <f t="shared" si="7"/>
        <v>0</v>
      </c>
      <c r="BC42" s="106">
        <f t="shared" si="7"/>
        <v>0</v>
      </c>
      <c r="BD42" s="108">
        <f>SUM(BD7:BD41)</f>
        <v>0</v>
      </c>
      <c r="BE42" s="95">
        <f t="shared" si="7"/>
        <v>0</v>
      </c>
      <c r="BF42" s="106">
        <f t="shared" si="7"/>
        <v>0</v>
      </c>
      <c r="BG42" s="106">
        <f t="shared" si="7"/>
        <v>0</v>
      </c>
      <c r="BH42" s="97">
        <f t="shared" si="7"/>
        <v>0</v>
      </c>
      <c r="BI42" s="95">
        <f t="shared" si="7"/>
        <v>0</v>
      </c>
      <c r="BJ42" s="106">
        <f t="shared" si="7"/>
        <v>0</v>
      </c>
      <c r="BK42" s="106">
        <f t="shared" si="7"/>
        <v>0</v>
      </c>
      <c r="BL42" s="97">
        <f t="shared" si="7"/>
        <v>0</v>
      </c>
      <c r="BM42" s="95">
        <f t="shared" si="7"/>
        <v>0</v>
      </c>
      <c r="BN42" s="106">
        <f t="shared" si="7"/>
        <v>0</v>
      </c>
      <c r="BO42" s="106">
        <f t="shared" si="7"/>
        <v>0</v>
      </c>
      <c r="BP42" s="97">
        <f t="shared" si="7"/>
        <v>0</v>
      </c>
      <c r="BQ42" s="95">
        <f t="shared" si="7"/>
        <v>0</v>
      </c>
      <c r="BR42" s="106">
        <f t="shared" si="7"/>
        <v>0</v>
      </c>
      <c r="BS42" s="106">
        <f t="shared" si="7"/>
        <v>0</v>
      </c>
      <c r="BT42" s="109">
        <f t="shared" si="7"/>
        <v>0</v>
      </c>
      <c r="BU42" s="38">
        <f>SUM(BU6:BU41)</f>
        <v>0</v>
      </c>
      <c r="BV42" s="39">
        <f>SUM(BV6:BV41)</f>
        <v>0</v>
      </c>
      <c r="BW42" s="39">
        <f>SUM(BW6:BW41)</f>
        <v>0</v>
      </c>
      <c r="BX42" s="40">
        <f>SUM(BX6:BX41)</f>
        <v>0</v>
      </c>
      <c r="BY42" s="64">
        <f>SUM(BY7:BY41)</f>
        <v>0</v>
      </c>
      <c r="BZ42" s="65"/>
      <c r="CA42" s="66">
        <f>SUM(CA7:CA41)</f>
        <v>0</v>
      </c>
      <c r="CB42" s="67">
        <f>SUM(CB7:CB41)</f>
        <v>0</v>
      </c>
    </row>
    <row r="43" spans="1:80" ht="35" customHeight="1">
      <c r="C43" s="398"/>
      <c r="D43" s="399"/>
      <c r="E43" s="399"/>
      <c r="F43" s="399"/>
      <c r="G43" s="399"/>
      <c r="H43" s="399"/>
      <c r="I43" s="399"/>
      <c r="J43" s="399"/>
      <c r="K43" s="399"/>
      <c r="L43" s="399"/>
      <c r="M43" s="399"/>
      <c r="N43" s="399"/>
      <c r="O43" s="399"/>
    </row>
    <row r="44" spans="1:80" ht="19.5" customHeight="1">
      <c r="D44" s="400" t="s">
        <v>198</v>
      </c>
      <c r="E44" s="402"/>
      <c r="F44" s="13" t="s">
        <v>195</v>
      </c>
      <c r="G44" s="13" t="s">
        <v>196</v>
      </c>
      <c r="H44" s="400" t="s">
        <v>197</v>
      </c>
      <c r="I44" s="401"/>
      <c r="J44" s="402"/>
      <c r="K44" s="59"/>
    </row>
    <row r="45" spans="1:80" ht="19.5" customHeight="1">
      <c r="D45" s="405" t="s">
        <v>207</v>
      </c>
      <c r="E45" s="124" t="s">
        <v>202</v>
      </c>
      <c r="F45" s="33">
        <f>BU42</f>
        <v>0</v>
      </c>
      <c r="G45" s="31">
        <f>設定値!B21</f>
        <v>300</v>
      </c>
      <c r="H45" s="388">
        <f>F45*G45</f>
        <v>0</v>
      </c>
      <c r="I45" s="389"/>
      <c r="J45" s="119" t="s">
        <v>206</v>
      </c>
      <c r="K45" s="58"/>
    </row>
    <row r="46" spans="1:80" ht="19.5" customHeight="1">
      <c r="D46" s="406"/>
      <c r="E46" s="124" t="s">
        <v>203</v>
      </c>
      <c r="F46" s="33">
        <f>BV42</f>
        <v>0</v>
      </c>
      <c r="G46" s="31">
        <f>設定値!B22</f>
        <v>400</v>
      </c>
      <c r="H46" s="388">
        <f t="shared" ref="H46:H50" si="8">F46*G46</f>
        <v>0</v>
      </c>
      <c r="I46" s="389"/>
      <c r="J46" s="120" t="s">
        <v>205</v>
      </c>
      <c r="K46" s="58"/>
    </row>
    <row r="47" spans="1:80" ht="19.5" customHeight="1">
      <c r="D47" s="407"/>
      <c r="E47" s="124" t="s">
        <v>204</v>
      </c>
      <c r="F47" s="33">
        <f>BW42</f>
        <v>0</v>
      </c>
      <c r="G47" s="31">
        <f>設定値!B23</f>
        <v>500</v>
      </c>
      <c r="H47" s="388">
        <f t="shared" si="8"/>
        <v>0</v>
      </c>
      <c r="I47" s="389"/>
      <c r="J47" s="120" t="s">
        <v>205</v>
      </c>
      <c r="K47" s="58"/>
    </row>
    <row r="48" spans="1:80" ht="19.5" customHeight="1">
      <c r="D48" s="384" t="s">
        <v>192</v>
      </c>
      <c r="E48" s="124" t="s">
        <v>200</v>
      </c>
      <c r="F48" s="33">
        <f>SUMIF(L7:L41,"一般",BX7:BX41)</f>
        <v>0</v>
      </c>
      <c r="G48" s="31">
        <f>設定値!B26</f>
        <v>1700</v>
      </c>
      <c r="H48" s="388">
        <f t="shared" si="8"/>
        <v>0</v>
      </c>
      <c r="I48" s="389"/>
      <c r="J48" s="120" t="s">
        <v>205</v>
      </c>
      <c r="K48" s="58"/>
    </row>
    <row r="49" spans="4:11" ht="19.5" customHeight="1">
      <c r="D49" s="385"/>
      <c r="E49" s="124" t="s">
        <v>199</v>
      </c>
      <c r="F49" s="33">
        <f>SUMIF(L7:L41,"長期学生",BX7:BX41)</f>
        <v>0</v>
      </c>
      <c r="G49" s="31">
        <f>設定値!B27</f>
        <v>1000</v>
      </c>
      <c r="H49" s="388">
        <f t="shared" si="8"/>
        <v>0</v>
      </c>
      <c r="I49" s="389"/>
      <c r="J49" s="120" t="s">
        <v>205</v>
      </c>
      <c r="K49" s="58"/>
    </row>
    <row r="50" spans="4:11" ht="19.5" customHeight="1" thickBot="1">
      <c r="D50" s="385"/>
      <c r="E50" s="125" t="s">
        <v>201</v>
      </c>
      <c r="F50" s="34">
        <f>SUMIF(L7:L41,"式根島ST",BX7:BX41)</f>
        <v>0</v>
      </c>
      <c r="G50" s="32">
        <f>設定値!B28</f>
        <v>700</v>
      </c>
      <c r="H50" s="390">
        <f t="shared" si="8"/>
        <v>0</v>
      </c>
      <c r="I50" s="391"/>
      <c r="J50" s="121" t="s">
        <v>205</v>
      </c>
      <c r="K50" s="58"/>
    </row>
    <row r="51" spans="4:11" ht="20.25" customHeight="1" thickTop="1">
      <c r="D51" s="386" t="s">
        <v>190</v>
      </c>
      <c r="E51" s="387"/>
      <c r="F51" s="35">
        <f>SUM(F45:F50)</f>
        <v>0</v>
      </c>
      <c r="G51" s="12"/>
      <c r="H51" s="392">
        <f>SUM(H45:J50)</f>
        <v>0</v>
      </c>
      <c r="I51" s="393"/>
      <c r="J51" s="122" t="s">
        <v>205</v>
      </c>
      <c r="K51" s="58"/>
    </row>
  </sheetData>
  <sheetProtection selectLockedCells="1"/>
  <protectedRanges>
    <protectedRange sqref="C7:D7 C8:C18 D8:D41" name="範囲1"/>
    <protectedRange sqref="E7:F7 E8:E18 F8:F41" name="範囲1_1"/>
    <protectedRange sqref="I7:I18" name="範囲1_3"/>
    <protectedRange sqref="K7:K18" name="範囲1_5"/>
    <protectedRange sqref="M8:M18" name="範囲1_8"/>
  </protectedRanges>
  <dataConsolidate/>
  <mergeCells count="59">
    <mergeCell ref="AO3:AR3"/>
    <mergeCell ref="B1:C1"/>
    <mergeCell ref="B2:N3"/>
    <mergeCell ref="Q2:BT2"/>
    <mergeCell ref="BU2:CB4"/>
    <mergeCell ref="Q3:T3"/>
    <mergeCell ref="U3:X3"/>
    <mergeCell ref="Y3:AB3"/>
    <mergeCell ref="AC3:AF3"/>
    <mergeCell ref="AG3:AJ3"/>
    <mergeCell ref="AK3:AN3"/>
    <mergeCell ref="BM3:BP3"/>
    <mergeCell ref="BQ3:BT3"/>
    <mergeCell ref="B4:N4"/>
    <mergeCell ref="Q4:T4"/>
    <mergeCell ref="U4:X4"/>
    <mergeCell ref="AS3:AV3"/>
    <mergeCell ref="AW3:AZ3"/>
    <mergeCell ref="BA3:BD3"/>
    <mergeCell ref="BE3:BH3"/>
    <mergeCell ref="BI3:BL3"/>
    <mergeCell ref="BQ4:BT4"/>
    <mergeCell ref="I5:K5"/>
    <mergeCell ref="M5:N5"/>
    <mergeCell ref="O5:O6"/>
    <mergeCell ref="P5:P6"/>
    <mergeCell ref="AS4:AV4"/>
    <mergeCell ref="AW4:AZ4"/>
    <mergeCell ref="BA4:BD4"/>
    <mergeCell ref="BE4:BH4"/>
    <mergeCell ref="BI4:BL4"/>
    <mergeCell ref="BM4:BP4"/>
    <mergeCell ref="AC4:AF4"/>
    <mergeCell ref="AG4:AJ4"/>
    <mergeCell ref="AK4:AN4"/>
    <mergeCell ref="AO4:AR4"/>
    <mergeCell ref="Y4:AB4"/>
    <mergeCell ref="CB5:CB6"/>
    <mergeCell ref="C42:P42"/>
    <mergeCell ref="C43:O43"/>
    <mergeCell ref="H44:J44"/>
    <mergeCell ref="H45:I45"/>
    <mergeCell ref="BZ5:BZ6"/>
    <mergeCell ref="CA5:CA6"/>
    <mergeCell ref="D44:E44"/>
    <mergeCell ref="D45:D47"/>
    <mergeCell ref="H46:I46"/>
    <mergeCell ref="BV5:BV6"/>
    <mergeCell ref="BW5:BW6"/>
    <mergeCell ref="BX5:BX6"/>
    <mergeCell ref="BY5:BY6"/>
    <mergeCell ref="BU5:BU6"/>
    <mergeCell ref="D48:D50"/>
    <mergeCell ref="D51:E51"/>
    <mergeCell ref="H47:I47"/>
    <mergeCell ref="H48:I48"/>
    <mergeCell ref="H49:I49"/>
    <mergeCell ref="H50:I50"/>
    <mergeCell ref="H51:I51"/>
  </mergeCells>
  <phoneticPr fontId="1"/>
  <conditionalFormatting sqref="L6">
    <cfRule type="cellIs" dxfId="49" priority="73" operator="equal">
      <formula>"選択"</formula>
    </cfRule>
  </conditionalFormatting>
  <conditionalFormatting sqref="N6">
    <cfRule type="cellIs" dxfId="47" priority="71" operator="equal">
      <formula>"選択"</formula>
    </cfRule>
  </conditionalFormatting>
  <conditionalFormatting sqref="N7:N41">
    <cfRule type="cellIs" dxfId="46" priority="72" operator="equal">
      <formula>"選択"</formula>
    </cfRule>
  </conditionalFormatting>
  <conditionalFormatting sqref="O7:O41">
    <cfRule type="cellIs" dxfId="45" priority="70" operator="equal">
      <formula>"あり"</formula>
    </cfRule>
  </conditionalFormatting>
  <conditionalFormatting sqref="Q5:Q42">
    <cfRule type="expression" dxfId="44" priority="32">
      <formula>WEEKDAY($Q$3)=2</formula>
    </cfRule>
  </conditionalFormatting>
  <conditionalFormatting sqref="Q5:T42">
    <cfRule type="expression" dxfId="43" priority="63">
      <formula>WEEKDAY($Q$3)=1</formula>
    </cfRule>
    <cfRule type="expression" dxfId="42" priority="64">
      <formula>WEEKDAY($Q$3)=7</formula>
    </cfRule>
  </conditionalFormatting>
  <conditionalFormatting sqref="Q4:BT4">
    <cfRule type="cellIs" dxfId="41" priority="67" operator="equal">
      <formula>"Sun"</formula>
    </cfRule>
    <cfRule type="cellIs" dxfId="40" priority="68" operator="equal">
      <formula>"Sat"</formula>
    </cfRule>
  </conditionalFormatting>
  <conditionalFormatting sqref="Q5:BT42">
    <cfRule type="expression" dxfId="39" priority="69">
      <formula>MOD(COLUMN(),4)=0</formula>
    </cfRule>
  </conditionalFormatting>
  <conditionalFormatting sqref="U5:U42">
    <cfRule type="expression" dxfId="38" priority="30">
      <formula>WEEKDAY($U$3)=2</formula>
    </cfRule>
  </conditionalFormatting>
  <conditionalFormatting sqref="U5:X42">
    <cfRule type="expression" dxfId="37" priority="61">
      <formula>WEEKDAY($U$3)=1</formula>
    </cfRule>
    <cfRule type="expression" dxfId="36" priority="62">
      <formula>WEEKDAY($U$3)=7</formula>
    </cfRule>
  </conditionalFormatting>
  <conditionalFormatting sqref="Y5:Y42">
    <cfRule type="expression" dxfId="35" priority="29">
      <formula>WEEKDAY($Y$3)=2</formula>
    </cfRule>
  </conditionalFormatting>
  <conditionalFormatting sqref="Y5:AB42">
    <cfRule type="expression" dxfId="34" priority="59">
      <formula>WEEKDAY($Y$3)=1</formula>
    </cfRule>
    <cfRule type="expression" dxfId="33" priority="60">
      <formula>WEEKDAY($Y$3)=7</formula>
    </cfRule>
  </conditionalFormatting>
  <conditionalFormatting sqref="AC5:AC42">
    <cfRule type="expression" dxfId="32" priority="28">
      <formula>WEEKDAY($AC$3)=2</formula>
    </cfRule>
  </conditionalFormatting>
  <conditionalFormatting sqref="AC5:AF42">
    <cfRule type="expression" dxfId="31" priority="57">
      <formula>WEEKDAY($AC$3)=1</formula>
    </cfRule>
    <cfRule type="expression" dxfId="30" priority="58">
      <formula>WEEKDAY($AC$3)=7</formula>
    </cfRule>
  </conditionalFormatting>
  <conditionalFormatting sqref="AG5:AG42">
    <cfRule type="expression" dxfId="29" priority="27">
      <formula>WEEKDAY($AG$3)=2</formula>
    </cfRule>
  </conditionalFormatting>
  <conditionalFormatting sqref="AG5:AJ42">
    <cfRule type="expression" dxfId="28" priority="55">
      <formula>WEEKDAY($AG$3)=1</formula>
    </cfRule>
    <cfRule type="expression" dxfId="27" priority="56">
      <formula>WEEKDAY($AG$3)=7</formula>
    </cfRule>
  </conditionalFormatting>
  <conditionalFormatting sqref="AK5:AK42">
    <cfRule type="expression" dxfId="26" priority="31">
      <formula>WEEKDAY($AK$3)=2</formula>
    </cfRule>
  </conditionalFormatting>
  <conditionalFormatting sqref="AK5:AN42">
    <cfRule type="expression" dxfId="25" priority="54">
      <formula>WEEKDAY($AK$3)=1</formula>
    </cfRule>
    <cfRule type="expression" dxfId="24" priority="66">
      <formula>WEEKDAY($AK$3)=7</formula>
    </cfRule>
  </conditionalFormatting>
  <conditionalFormatting sqref="AO5:AO42">
    <cfRule type="expression" dxfId="23" priority="26">
      <formula>WEEKDAY($AO$3)=2</formula>
    </cfRule>
  </conditionalFormatting>
  <conditionalFormatting sqref="AO5:AR42">
    <cfRule type="expression" dxfId="22" priority="65">
      <formula>WEEKDAY($AO$3)=1</formula>
    </cfRule>
    <cfRule type="expression" dxfId="21" priority="53">
      <formula>WEEKDAY($AO$3)=7</formula>
    </cfRule>
  </conditionalFormatting>
  <conditionalFormatting sqref="AS5:AS42">
    <cfRule type="expression" dxfId="20" priority="25">
      <formula>WEEKDAY($AS$3)=2</formula>
    </cfRule>
  </conditionalFormatting>
  <conditionalFormatting sqref="AS5:AV42">
    <cfRule type="expression" dxfId="19" priority="51">
      <formula>WEEKDAY($AS$3)=1</formula>
    </cfRule>
    <cfRule type="expression" dxfId="18" priority="52">
      <formula>WEEKDAY($AS$3)=7</formula>
    </cfRule>
  </conditionalFormatting>
  <conditionalFormatting sqref="AW5:AW42">
    <cfRule type="expression" dxfId="17" priority="24">
      <formula>WEEKDAY($AW$3)=2</formula>
    </cfRule>
  </conditionalFormatting>
  <conditionalFormatting sqref="AW5:AZ42">
    <cfRule type="expression" dxfId="16" priority="49">
      <formula>WEEKDAY($AW$3)=1</formula>
    </cfRule>
    <cfRule type="expression" dxfId="15" priority="50">
      <formula>WEEKDAY($AW$3)=7</formula>
    </cfRule>
  </conditionalFormatting>
  <conditionalFormatting sqref="BA5:BA42">
    <cfRule type="expression" dxfId="14" priority="23">
      <formula>WEEKDAY($BA$3)=2</formula>
    </cfRule>
  </conditionalFormatting>
  <conditionalFormatting sqref="BA5:BD42">
    <cfRule type="expression" dxfId="13" priority="48">
      <formula>WEEKDAY($BA$3)=7</formula>
    </cfRule>
    <cfRule type="expression" dxfId="12" priority="47">
      <formula>WEEKDAY($BA$3)=1</formula>
    </cfRule>
  </conditionalFormatting>
  <conditionalFormatting sqref="BE5:BE42">
    <cfRule type="expression" dxfId="11" priority="22">
      <formula>WEEKDAY($BE$3)=2</formula>
    </cfRule>
  </conditionalFormatting>
  <conditionalFormatting sqref="BE5:BH42">
    <cfRule type="expression" dxfId="10" priority="45">
      <formula>WEEKDAY($BE$3)=1</formula>
    </cfRule>
    <cfRule type="expression" dxfId="9" priority="46">
      <formula>WEEKDAY($BE$3)=7</formula>
    </cfRule>
  </conditionalFormatting>
  <conditionalFormatting sqref="BI5:BI42">
    <cfRule type="expression" dxfId="8" priority="21">
      <formula>WEEKDAY($BI$3)=2</formula>
    </cfRule>
  </conditionalFormatting>
  <conditionalFormatting sqref="BI5:BL42">
    <cfRule type="expression" dxfId="7" priority="44">
      <formula>WEEKDAY($BI$3)=7</formula>
    </cfRule>
    <cfRule type="expression" dxfId="6" priority="43">
      <formula>WEEKDAY($BI$3)=1</formula>
    </cfRule>
  </conditionalFormatting>
  <conditionalFormatting sqref="BM5:BM42">
    <cfRule type="expression" dxfId="5" priority="20">
      <formula>WEEKDAY($BM$3)=2</formula>
    </cfRule>
  </conditionalFormatting>
  <conditionalFormatting sqref="BM5:BP42">
    <cfRule type="expression" dxfId="4" priority="42">
      <formula>WEEKDAY($BM$3)=7</formula>
    </cfRule>
    <cfRule type="expression" dxfId="3" priority="41">
      <formula>WEEKDAY($BM$3)=1</formula>
    </cfRule>
  </conditionalFormatting>
  <conditionalFormatting sqref="BQ5:BQ42">
    <cfRule type="expression" dxfId="2" priority="19">
      <formula>WEEKDAY($BQ$3)=2</formula>
    </cfRule>
  </conditionalFormatting>
  <conditionalFormatting sqref="BQ5:BT42">
    <cfRule type="expression" dxfId="1" priority="40">
      <formula>WEEKDAY($BQ$3)=7</formula>
    </cfRule>
    <cfRule type="expression" dxfId="0" priority="39">
      <formula>WEEKDAY($BQ$3)=1</formula>
    </cfRule>
  </conditionalFormatting>
  <dataValidations count="3">
    <dataValidation type="whole" imeMode="halfAlpha" operator="greaterThan" allowBlank="1" showInputMessage="1" showErrorMessage="1" sqref="Q7:BT41" xr:uid="{55BE2B68-59DF-4B8D-8751-5DCEECC71A5E}">
      <formula1>0</formula1>
    </dataValidation>
    <dataValidation imeMode="halfAlpha" allowBlank="1" showInputMessage="1" showErrorMessage="1" sqref="I7:I41 K7:K41" xr:uid="{9EAAAB9A-B651-42A8-87C6-5BE25BD3F3C0}"/>
    <dataValidation type="list" allowBlank="1" showInputMessage="1" showErrorMessage="1" sqref="O7:O41" xr:uid="{06168B7E-B6A9-42B0-B4BB-02475CF03FC4}">
      <formula1>"なし,あり"</formula1>
    </dataValidation>
  </dataValidations>
  <pageMargins left="0.25" right="0.25" top="0.75" bottom="0.31" header="0.3" footer="0.16"/>
  <pageSetup paperSize="9" scale="24" orientation="landscape" copies="15" r:id="rId1"/>
  <extLst>
    <ext xmlns:x14="http://schemas.microsoft.com/office/spreadsheetml/2009/9/main" uri="{78C0D931-6437-407d-A8EE-F0AAD7539E65}">
      <x14:conditionalFormattings>
        <x14:conditionalFormatting xmlns:xm="http://schemas.microsoft.com/office/excel/2006/main">
          <x14:cfRule type="cellIs" priority="37" operator="equal" id="{A9CDC356-625E-4D69-9591-B6F81550D621}">
            <xm:f>設定値!$M$4</xm:f>
            <x14:dxf>
              <font>
                <color rgb="FFFF0000"/>
              </font>
              <fill>
                <patternFill>
                  <bgColor rgb="FFFFCCCC"/>
                </patternFill>
              </fill>
            </x14:dxf>
          </x14:cfRule>
          <xm:sqref>D6</xm:sqref>
        </x14:conditionalFormatting>
        <x14:conditionalFormatting xmlns:xm="http://schemas.microsoft.com/office/excel/2006/main">
          <x14:cfRule type="cellIs" priority="2" operator="equal" id="{9A389A38-C749-47A6-A98B-5668E994B00A}">
            <xm:f>Setup!$M$3</xm:f>
            <x14:dxf>
              <font>
                <b/>
                <i val="0"/>
                <color rgb="FFFF0000"/>
              </font>
            </x14:dxf>
          </x14:cfRule>
          <x14:cfRule type="cellIs" priority="3" operator="equal" id="{6E988266-E450-49F8-9B4A-B09CF817D363}">
            <xm:f>Setup!$M$5</xm:f>
            <x14:dxf>
              <font>
                <color rgb="FFFF0000"/>
              </font>
              <fill>
                <patternFill>
                  <bgColor rgb="FFFFCCCC"/>
                </patternFill>
              </fill>
            </x14:dxf>
          </x14:cfRule>
          <xm:sqref>D7:D41</xm:sqref>
        </x14:conditionalFormatting>
        <x14:conditionalFormatting xmlns:xm="http://schemas.microsoft.com/office/excel/2006/main">
          <x14:cfRule type="cellIs" priority="4" operator="equal" id="{A32D8BEE-F5E6-4141-8712-1211772D7B56}">
            <xm:f>設定値!$M$3</xm:f>
            <x14:dxf>
              <font>
                <color rgb="FFFF0000"/>
              </font>
            </x14:dxf>
          </x14:cfRule>
          <x14:cfRule type="cellIs" priority="5" operator="equal" id="{199615C8-185D-416F-81E2-0DF8AB847806}">
            <xm:f>設定値!$M$4</xm:f>
            <x14:dxf>
              <font>
                <color rgb="FFFF0000"/>
              </font>
              <fill>
                <patternFill>
                  <bgColor rgb="FFFFCCCC"/>
                </patternFill>
              </fill>
            </x14:dxf>
          </x14:cfRule>
          <xm:sqref>D11:D12</xm:sqref>
        </x14:conditionalFormatting>
        <x14:conditionalFormatting xmlns:xm="http://schemas.microsoft.com/office/excel/2006/main">
          <x14:cfRule type="cellIs" priority="75" operator="equal" id="{CCE148CC-373A-48DE-815C-6A168AC4776D}">
            <xm:f>Setup!$B$2</xm:f>
            <x14:dxf>
              <font>
                <color rgb="FFFF0000"/>
              </font>
              <fill>
                <patternFill>
                  <bgColor rgb="FFFFCCCC"/>
                </patternFill>
              </fill>
            </x14:dxf>
          </x14:cfRule>
          <xm:sqref>F7:F41</xm:sqref>
        </x14:conditionalFormatting>
        <x14:conditionalFormatting xmlns:xm="http://schemas.microsoft.com/office/excel/2006/main">
          <x14:cfRule type="cellIs" priority="38" operator="equal" id="{FC7664B0-2D91-41B1-91A0-928BAE4D9152}">
            <xm:f>Setup!$C$7</xm:f>
            <x14:dxf>
              <font>
                <color rgb="FFFF0000"/>
              </font>
              <fill>
                <patternFill>
                  <bgColor rgb="FFFFCCCC"/>
                </patternFill>
              </fill>
            </x14:dxf>
          </x14:cfRule>
          <xm:sqref>G7:H7 G8:G41 H10:H41</xm:sqref>
        </x14:conditionalFormatting>
        <x14:conditionalFormatting xmlns:xm="http://schemas.microsoft.com/office/excel/2006/main">
          <x14:cfRule type="cellIs" priority="11" operator="equal" id="{1897BC7A-708B-4DB2-B5AA-21685C9C9567}">
            <xm:f>設定値!$C$7</xm:f>
            <x14:dxf>
              <font>
                <color rgb="FFFF0000"/>
              </font>
              <fill>
                <patternFill>
                  <bgColor rgb="FFFFCCCC"/>
                </patternFill>
              </fill>
            </x14:dxf>
          </x14:cfRule>
          <xm:sqref>H8:H9</xm:sqref>
        </x14:conditionalFormatting>
        <x14:conditionalFormatting xmlns:xm="http://schemas.microsoft.com/office/excel/2006/main">
          <x14:cfRule type="cellIs" priority="1" operator="equal" id="{FB99BA48-9A55-4FEC-B7C7-1D66197F76C5}">
            <xm:f>Setup!$A$29</xm:f>
            <x14:dxf>
              <font>
                <color rgb="FFFF0000"/>
              </font>
              <fill>
                <patternFill>
                  <bgColor rgb="FFFFC7CE"/>
                </patternFill>
              </fill>
            </x14:dxf>
          </x14:cfRule>
          <xm:sqref>L7:L41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promptTitle="Position" prompt="Select form list" xr:uid="{A58D760B-5BED-4504-BEF3-170E9B4F36D3}">
          <x14:formula1>
            <xm:f>Setup!$C$2:$C$7</xm:f>
          </x14:formula1>
          <xm:sqref>G7:G41</xm:sqref>
        </x14:dataValidation>
        <x14:dataValidation type="list" allowBlank="1" showInputMessage="1" showErrorMessage="1" xr:uid="{9C0ACC06-0F2D-4EBB-9A5F-2387B2AE5AE6}">
          <x14:formula1>
            <xm:f>Setup!$A$26:$A$29</xm:f>
          </x14:formula1>
          <xm:sqref>L6</xm:sqref>
        </x14:dataValidation>
        <x14:dataValidation type="list" allowBlank="1" showInputMessage="1" showErrorMessage="1" promptTitle="性別" prompt="選択してください" xr:uid="{5CDADEEF-5DD7-4B55-8976-CE4BEC893D3A}">
          <x14:formula1>
            <xm:f>Setup!$M$2:$M$4</xm:f>
          </x14:formula1>
          <xm:sqref>D6</xm:sqref>
        </x14:dataValidation>
        <x14:dataValidation type="list" allowBlank="1" showInputMessage="1" showErrorMessage="1" xr:uid="{F0AAE84D-2B6A-4654-B008-7F4CF29B904F}">
          <x14:formula1>
            <xm:f>Setup!$C$2:$C$7</xm:f>
          </x14:formula1>
          <xm:sqref>G6</xm:sqref>
        </x14:dataValidation>
        <x14:dataValidation type="list" allowBlank="1" showInputMessage="1" showErrorMessage="1" promptTitle="Affiliation Category" prompt="Select from list" xr:uid="{97AA8C88-8524-4538-A7F4-33241C7CEDA9}">
          <x14:formula1>
            <xm:f>Setup!$B$2:$B$11</xm:f>
          </x14:formula1>
          <xm:sqref>F7:F41</xm:sqref>
        </x14:dataValidation>
        <x14:dataValidation type="list" allowBlank="1" showInputMessage="1" showErrorMessage="1" promptTitle="Gender" prompt="Select form list" xr:uid="{70895D6F-DD47-4064-9122-9D470F4B27A3}">
          <x14:formula1>
            <xm:f>Setup!$M$2:$M$5</xm:f>
          </x14:formula1>
          <xm:sqref>D7:D41</xm:sqref>
        </x14:dataValidation>
        <x14:dataValidation type="list" allowBlank="1" showInputMessage="1" showErrorMessage="1" promptTitle="Usage Category" prompt="Select from list" xr:uid="{373571B6-BEBA-444B-9440-E26B5862B2F6}">
          <x14:formula1>
            <xm:f>Setup!$A$26:$A$29</xm:f>
          </x14:formula1>
          <xm:sqref>L7:L41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D38D2-0F2A-403B-B293-748556AAB0B9}">
  <dimension ref="A1:N29"/>
  <sheetViews>
    <sheetView workbookViewId="0">
      <selection activeCell="H38" sqref="H38"/>
    </sheetView>
  </sheetViews>
  <sheetFormatPr baseColWidth="10" defaultColWidth="8.83203125" defaultRowHeight="16"/>
  <cols>
    <col min="1" max="1" width="15.83203125" customWidth="1"/>
    <col min="2" max="2" width="17" customWidth="1"/>
    <col min="3" max="3" width="14.83203125" customWidth="1"/>
    <col min="7" max="7" width="10.1640625" customWidth="1"/>
    <col min="8" max="8" width="9.83203125" customWidth="1"/>
    <col min="9" max="9" width="13.83203125" customWidth="1"/>
    <col min="10" max="10" width="14.6640625" customWidth="1"/>
    <col min="11" max="11" width="23" customWidth="1"/>
    <col min="12" max="12" width="20.1640625" customWidth="1"/>
    <col min="13" max="13" width="7.33203125" customWidth="1"/>
    <col min="14" max="14" width="15.6640625" customWidth="1"/>
  </cols>
  <sheetData>
    <row r="1" spans="1:14">
      <c r="A1" s="1" t="s">
        <v>0</v>
      </c>
      <c r="B1" s="1" t="s">
        <v>1</v>
      </c>
      <c r="C1" s="1" t="s">
        <v>84</v>
      </c>
      <c r="D1" s="1" t="s">
        <v>2</v>
      </c>
      <c r="E1" s="1" t="s">
        <v>3</v>
      </c>
      <c r="F1" s="1" t="s">
        <v>4</v>
      </c>
      <c r="G1" s="1" t="s">
        <v>5</v>
      </c>
      <c r="H1" s="1" t="s">
        <v>6</v>
      </c>
      <c r="I1" s="1" t="s">
        <v>7</v>
      </c>
      <c r="J1" s="1" t="s">
        <v>8</v>
      </c>
      <c r="K1" s="1" t="s">
        <v>9</v>
      </c>
      <c r="L1" s="11" t="s">
        <v>10</v>
      </c>
      <c r="M1" s="1" t="s">
        <v>11</v>
      </c>
      <c r="N1" s="1" t="s">
        <v>86</v>
      </c>
    </row>
    <row r="2" spans="1:14">
      <c r="A2" s="2" t="s">
        <v>97</v>
      </c>
      <c r="B2" s="2" t="s">
        <v>97</v>
      </c>
      <c r="C2" s="2" t="s">
        <v>121</v>
      </c>
      <c r="D2" s="2" t="s">
        <v>108</v>
      </c>
      <c r="E2" s="2" t="s">
        <v>113</v>
      </c>
      <c r="F2" s="2" t="s">
        <v>113</v>
      </c>
      <c r="G2" s="2" t="s">
        <v>113</v>
      </c>
      <c r="H2" s="2" t="s">
        <v>113</v>
      </c>
      <c r="I2" s="2" t="s">
        <v>162</v>
      </c>
      <c r="J2" s="2" t="s">
        <v>168</v>
      </c>
      <c r="K2" s="2" t="s">
        <v>116</v>
      </c>
      <c r="L2" s="11" t="s">
        <v>122</v>
      </c>
      <c r="M2" s="2" t="s">
        <v>133</v>
      </c>
      <c r="N2" s="2" t="s">
        <v>121</v>
      </c>
    </row>
    <row r="3" spans="1:14">
      <c r="A3" s="2" t="s">
        <v>94</v>
      </c>
      <c r="B3" s="2" t="s">
        <v>88</v>
      </c>
      <c r="C3" s="2" t="s">
        <v>105</v>
      </c>
      <c r="D3" s="2" t="s">
        <v>109</v>
      </c>
      <c r="E3" s="2" t="s">
        <v>112</v>
      </c>
      <c r="F3" s="2" t="s">
        <v>112</v>
      </c>
      <c r="G3" s="2" t="s">
        <v>112</v>
      </c>
      <c r="H3" s="2" t="s">
        <v>112</v>
      </c>
      <c r="I3" s="2" t="s">
        <v>163</v>
      </c>
      <c r="J3" s="2" t="s">
        <v>115</v>
      </c>
      <c r="K3" s="2" t="s">
        <v>117</v>
      </c>
      <c r="L3" s="11" t="s">
        <v>123</v>
      </c>
      <c r="M3" s="2" t="s">
        <v>134</v>
      </c>
      <c r="N3" s="2" t="s">
        <v>105</v>
      </c>
    </row>
    <row r="4" spans="1:14" ht="34">
      <c r="A4" s="2" t="s">
        <v>95</v>
      </c>
      <c r="B4" s="2" t="s">
        <v>98</v>
      </c>
      <c r="C4" s="2" t="s">
        <v>106</v>
      </c>
      <c r="D4" s="2" t="s">
        <v>110</v>
      </c>
      <c r="E4" s="2" t="s">
        <v>97</v>
      </c>
      <c r="F4" s="2" t="s">
        <v>97</v>
      </c>
      <c r="G4" s="2" t="s">
        <v>97</v>
      </c>
      <c r="H4" s="2" t="s">
        <v>97</v>
      </c>
      <c r="I4" s="2" t="s">
        <v>114</v>
      </c>
      <c r="J4" s="2" t="s">
        <v>161</v>
      </c>
      <c r="K4" s="3" t="s">
        <v>118</v>
      </c>
      <c r="L4" s="11" t="s">
        <v>124</v>
      </c>
      <c r="M4" s="2" t="s">
        <v>173</v>
      </c>
      <c r="N4" s="2" t="s">
        <v>161</v>
      </c>
    </row>
    <row r="5" spans="1:14">
      <c r="A5" s="2" t="s">
        <v>53</v>
      </c>
      <c r="B5" s="2" t="s">
        <v>99</v>
      </c>
      <c r="C5" s="2" t="s">
        <v>107</v>
      </c>
      <c r="D5" s="2" t="s">
        <v>111</v>
      </c>
      <c r="E5" s="2"/>
      <c r="F5" s="2"/>
      <c r="G5" s="2"/>
      <c r="H5" s="2"/>
      <c r="I5" s="2" t="s">
        <v>161</v>
      </c>
      <c r="J5" s="2" t="s">
        <v>97</v>
      </c>
      <c r="K5" s="2"/>
      <c r="L5" s="11" t="s">
        <v>50</v>
      </c>
      <c r="M5" s="2" t="s">
        <v>97</v>
      </c>
      <c r="N5" s="2" t="s">
        <v>97</v>
      </c>
    </row>
    <row r="6" spans="1:14">
      <c r="A6" s="2" t="s">
        <v>96</v>
      </c>
      <c r="B6" s="2" t="s">
        <v>100</v>
      </c>
      <c r="C6" s="2" t="s">
        <v>161</v>
      </c>
      <c r="D6" s="2" t="s">
        <v>161</v>
      </c>
      <c r="E6" s="2"/>
      <c r="F6" s="2"/>
      <c r="G6" s="2"/>
      <c r="H6" s="2"/>
      <c r="I6" s="2" t="s">
        <v>97</v>
      </c>
      <c r="J6" s="2"/>
      <c r="K6" s="2"/>
      <c r="L6" s="11" t="s">
        <v>52</v>
      </c>
      <c r="M6" s="2"/>
    </row>
    <row r="7" spans="1:14">
      <c r="A7" s="2" t="s">
        <v>242</v>
      </c>
      <c r="B7" s="2" t="s">
        <v>101</v>
      </c>
      <c r="C7" s="2" t="s">
        <v>97</v>
      </c>
      <c r="D7" s="2" t="s">
        <v>97</v>
      </c>
      <c r="E7" s="2"/>
      <c r="F7" s="2"/>
      <c r="G7" s="2"/>
      <c r="H7" s="2"/>
      <c r="I7" s="2"/>
      <c r="J7" s="2"/>
      <c r="K7" s="2"/>
      <c r="L7" s="11" t="s">
        <v>55</v>
      </c>
      <c r="M7" s="2"/>
    </row>
    <row r="8" spans="1:14" ht="51">
      <c r="A8" s="10" t="s">
        <v>241</v>
      </c>
      <c r="B8" s="3" t="s">
        <v>102</v>
      </c>
      <c r="C8" s="2"/>
      <c r="D8" s="2"/>
      <c r="E8" s="2"/>
      <c r="F8" s="2"/>
      <c r="G8" s="2"/>
      <c r="H8" s="2"/>
      <c r="I8" s="2"/>
      <c r="J8" s="2"/>
      <c r="K8" s="2"/>
      <c r="L8" s="11" t="s">
        <v>57</v>
      </c>
      <c r="M8" s="2"/>
    </row>
    <row r="9" spans="1:14">
      <c r="A9" s="2"/>
      <c r="B9" s="2" t="s">
        <v>103</v>
      </c>
      <c r="C9" s="2"/>
      <c r="D9" s="2"/>
      <c r="E9" s="2"/>
      <c r="F9" s="2"/>
      <c r="G9" s="2"/>
      <c r="H9" s="2"/>
      <c r="I9" s="2"/>
      <c r="J9" s="2"/>
      <c r="K9" s="2"/>
      <c r="L9" s="11" t="s">
        <v>60</v>
      </c>
      <c r="M9" s="2"/>
    </row>
    <row r="10" spans="1:14">
      <c r="A10" s="2"/>
      <c r="B10" s="2" t="s">
        <v>104</v>
      </c>
      <c r="C10" s="2"/>
      <c r="D10" s="2"/>
      <c r="E10" s="2"/>
      <c r="F10" s="2"/>
      <c r="G10" s="2"/>
      <c r="H10" s="2"/>
      <c r="I10" s="2"/>
      <c r="J10" s="2"/>
      <c r="K10" s="2"/>
      <c r="L10" s="11" t="s">
        <v>62</v>
      </c>
      <c r="M10" s="2"/>
    </row>
    <row r="11" spans="1:14">
      <c r="A11" s="2"/>
      <c r="B11" s="2" t="s">
        <v>161</v>
      </c>
      <c r="C11" s="2"/>
      <c r="D11" s="2"/>
      <c r="E11" s="2"/>
      <c r="F11" s="2"/>
      <c r="G11" s="2"/>
      <c r="H11" s="2"/>
      <c r="I11" s="2"/>
      <c r="J11" s="2"/>
      <c r="K11" s="2"/>
      <c r="L11" s="11" t="s">
        <v>63</v>
      </c>
      <c r="M11" s="2"/>
    </row>
    <row r="12" spans="1:14">
      <c r="A12" s="2"/>
      <c r="B12" s="2"/>
      <c r="C12" s="2"/>
      <c r="D12" s="2"/>
      <c r="E12" s="2"/>
      <c r="F12" s="2"/>
      <c r="G12" s="2"/>
      <c r="H12" s="2"/>
      <c r="I12" s="2"/>
      <c r="J12" s="2"/>
      <c r="K12" s="2"/>
      <c r="L12" s="11"/>
      <c r="M12" s="2"/>
    </row>
    <row r="13" spans="1:14">
      <c r="A13" s="2"/>
    </row>
    <row r="14" spans="1:14">
      <c r="A14" s="2"/>
    </row>
    <row r="20" spans="1:2">
      <c r="A20" s="455" t="s">
        <v>65</v>
      </c>
      <c r="B20" s="456"/>
    </row>
    <row r="21" spans="1:2">
      <c r="A21" s="2" t="s">
        <v>186</v>
      </c>
      <c r="B21" s="2">
        <v>300</v>
      </c>
    </row>
    <row r="22" spans="1:2">
      <c r="A22" s="2" t="s">
        <v>187</v>
      </c>
      <c r="B22" s="2">
        <v>400</v>
      </c>
    </row>
    <row r="23" spans="1:2">
      <c r="A23" s="2" t="s">
        <v>188</v>
      </c>
      <c r="B23" s="2">
        <v>500</v>
      </c>
    </row>
    <row r="25" spans="1:2">
      <c r="A25" s="457" t="s">
        <v>69</v>
      </c>
      <c r="B25" s="457"/>
    </row>
    <row r="26" spans="1:2">
      <c r="A26" s="2" t="s">
        <v>200</v>
      </c>
      <c r="B26" s="2">
        <v>1700</v>
      </c>
    </row>
    <row r="27" spans="1:2">
      <c r="A27" s="2" t="s">
        <v>199</v>
      </c>
      <c r="B27" s="2">
        <v>1000</v>
      </c>
    </row>
    <row r="28" spans="1:2">
      <c r="A28" s="2" t="s">
        <v>201</v>
      </c>
      <c r="B28" s="2">
        <v>700</v>
      </c>
    </row>
    <row r="29" spans="1:2">
      <c r="A29" s="2" t="s">
        <v>97</v>
      </c>
      <c r="B29" s="2"/>
    </row>
  </sheetData>
  <mergeCells count="2">
    <mergeCell ref="A20:B20"/>
    <mergeCell ref="A25:B2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
  <sheetViews>
    <sheetView workbookViewId="0">
      <selection activeCell="H38" sqref="H38"/>
    </sheetView>
  </sheetViews>
  <sheetFormatPr baseColWidth="10" defaultColWidth="8.83203125" defaultRowHeight="16"/>
  <cols>
    <col min="1" max="1" width="15.83203125" customWidth="1"/>
    <col min="2" max="2" width="17" customWidth="1"/>
    <col min="3" max="3" width="12" customWidth="1"/>
    <col min="7" max="7" width="10.1640625" customWidth="1"/>
    <col min="8" max="8" width="9.83203125" customWidth="1"/>
    <col min="9" max="9" width="13.83203125" customWidth="1"/>
    <col min="10" max="10" width="14.6640625" customWidth="1"/>
    <col min="11" max="11" width="23" customWidth="1"/>
    <col min="12" max="12" width="20.1640625" customWidth="1"/>
    <col min="13" max="13" width="5.1640625" customWidth="1"/>
    <col min="14" max="14" width="15.6640625" customWidth="1"/>
  </cols>
  <sheetData>
    <row r="1" spans="1:14">
      <c r="A1" s="1" t="s">
        <v>0</v>
      </c>
      <c r="B1" s="1" t="s">
        <v>1</v>
      </c>
      <c r="C1" s="1" t="s">
        <v>84</v>
      </c>
      <c r="D1" s="1" t="s">
        <v>2</v>
      </c>
      <c r="E1" s="1" t="s">
        <v>3</v>
      </c>
      <c r="F1" s="1" t="s">
        <v>4</v>
      </c>
      <c r="G1" s="1" t="s">
        <v>5</v>
      </c>
      <c r="H1" s="1" t="s">
        <v>6</v>
      </c>
      <c r="I1" s="1" t="s">
        <v>7</v>
      </c>
      <c r="J1" s="1" t="s">
        <v>8</v>
      </c>
      <c r="K1" s="1" t="s">
        <v>9</v>
      </c>
      <c r="L1" s="11" t="s">
        <v>10</v>
      </c>
      <c r="M1" s="1" t="s">
        <v>11</v>
      </c>
      <c r="N1" s="1" t="s">
        <v>86</v>
      </c>
    </row>
    <row r="2" spans="1:14">
      <c r="A2" s="2" t="s">
        <v>12</v>
      </c>
      <c r="B2" s="2" t="s">
        <v>49</v>
      </c>
      <c r="C2" s="2" t="s">
        <v>14</v>
      </c>
      <c r="D2" s="2" t="s">
        <v>15</v>
      </c>
      <c r="E2" s="2" t="s">
        <v>16</v>
      </c>
      <c r="F2" s="2" t="s">
        <v>17</v>
      </c>
      <c r="G2" s="2" t="s">
        <v>18</v>
      </c>
      <c r="H2" s="2" t="s">
        <v>19</v>
      </c>
      <c r="I2" s="2" t="s">
        <v>20</v>
      </c>
      <c r="J2" s="2" t="s">
        <v>21</v>
      </c>
      <c r="K2" s="2" t="s">
        <v>22</v>
      </c>
      <c r="L2" s="11" t="s">
        <v>23</v>
      </c>
      <c r="M2" s="2" t="s">
        <v>24</v>
      </c>
      <c r="N2" s="2" t="s">
        <v>14</v>
      </c>
    </row>
    <row r="3" spans="1:14">
      <c r="A3" s="2" t="s">
        <v>25</v>
      </c>
      <c r="B3" s="2" t="s">
        <v>13</v>
      </c>
      <c r="C3" s="2" t="s">
        <v>27</v>
      </c>
      <c r="D3" s="2" t="s">
        <v>28</v>
      </c>
      <c r="E3" s="2" t="s">
        <v>29</v>
      </c>
      <c r="F3" s="2" t="s">
        <v>30</v>
      </c>
      <c r="G3" s="2" t="s">
        <v>31</v>
      </c>
      <c r="H3" s="2" t="s">
        <v>32</v>
      </c>
      <c r="I3" s="2" t="s">
        <v>33</v>
      </c>
      <c r="J3" s="2" t="s">
        <v>34</v>
      </c>
      <c r="K3" s="2" t="s">
        <v>35</v>
      </c>
      <c r="L3" s="11" t="s">
        <v>36</v>
      </c>
      <c r="M3" s="2" t="s">
        <v>37</v>
      </c>
      <c r="N3" s="2" t="s">
        <v>27</v>
      </c>
    </row>
    <row r="4" spans="1:14" ht="34">
      <c r="A4" s="2" t="s">
        <v>53</v>
      </c>
      <c r="B4" s="2" t="s">
        <v>26</v>
      </c>
      <c r="C4" s="2" t="s">
        <v>39</v>
      </c>
      <c r="D4" s="2" t="s">
        <v>40</v>
      </c>
      <c r="E4" s="2" t="s">
        <v>41</v>
      </c>
      <c r="F4" s="2" t="s">
        <v>41</v>
      </c>
      <c r="G4" s="2" t="s">
        <v>41</v>
      </c>
      <c r="H4" s="2" t="s">
        <v>41</v>
      </c>
      <c r="I4" s="2" t="s">
        <v>42</v>
      </c>
      <c r="J4" s="2" t="s">
        <v>43</v>
      </c>
      <c r="K4" s="3" t="s">
        <v>44</v>
      </c>
      <c r="L4" s="11" t="s">
        <v>45</v>
      </c>
      <c r="M4" s="2" t="s">
        <v>46</v>
      </c>
      <c r="N4" s="2" t="s">
        <v>43</v>
      </c>
    </row>
    <row r="5" spans="1:14">
      <c r="A5" s="2" t="s">
        <v>58</v>
      </c>
      <c r="B5" s="2" t="s">
        <v>38</v>
      </c>
      <c r="C5" s="2" t="s">
        <v>85</v>
      </c>
      <c r="D5" s="2" t="s">
        <v>48</v>
      </c>
      <c r="E5" s="2"/>
      <c r="F5" s="2"/>
      <c r="G5" s="2"/>
      <c r="H5" s="2"/>
      <c r="I5" s="2" t="s">
        <v>43</v>
      </c>
      <c r="J5" s="2" t="s">
        <v>49</v>
      </c>
      <c r="K5" s="2"/>
      <c r="L5" s="11" t="s">
        <v>50</v>
      </c>
      <c r="M5" s="2"/>
      <c r="N5" s="2" t="s">
        <v>49</v>
      </c>
    </row>
    <row r="6" spans="1:14">
      <c r="A6" s="2" t="s">
        <v>61</v>
      </c>
      <c r="B6" s="2" t="s">
        <v>47</v>
      </c>
      <c r="C6" s="2" t="s">
        <v>43</v>
      </c>
      <c r="D6" s="2" t="s">
        <v>43</v>
      </c>
      <c r="E6" s="2"/>
      <c r="F6" s="2"/>
      <c r="G6" s="2"/>
      <c r="H6" s="2"/>
      <c r="I6" s="2" t="s">
        <v>49</v>
      </c>
      <c r="J6" s="2"/>
      <c r="K6" s="2"/>
      <c r="L6" s="11" t="s">
        <v>52</v>
      </c>
      <c r="M6" s="2"/>
    </row>
    <row r="7" spans="1:14">
      <c r="A7" s="2" t="s">
        <v>243</v>
      </c>
      <c r="B7" s="2" t="s">
        <v>51</v>
      </c>
      <c r="C7" s="2" t="s">
        <v>49</v>
      </c>
      <c r="D7" s="2" t="s">
        <v>41</v>
      </c>
      <c r="E7" s="2"/>
      <c r="F7" s="2"/>
      <c r="G7" s="2"/>
      <c r="H7" s="2"/>
      <c r="I7" s="2"/>
      <c r="J7" s="2"/>
      <c r="K7" s="2"/>
      <c r="L7" s="11" t="s">
        <v>55</v>
      </c>
      <c r="M7" s="2"/>
    </row>
    <row r="8" spans="1:14" ht="34">
      <c r="A8" s="2" t="s">
        <v>64</v>
      </c>
      <c r="B8" s="3" t="s">
        <v>54</v>
      </c>
      <c r="C8" s="2"/>
      <c r="D8" s="2"/>
      <c r="E8" s="2"/>
      <c r="F8" s="2"/>
      <c r="G8" s="2"/>
      <c r="H8" s="2"/>
      <c r="I8" s="2"/>
      <c r="J8" s="2"/>
      <c r="K8" s="2"/>
      <c r="L8" s="11" t="s">
        <v>57</v>
      </c>
      <c r="M8" s="2"/>
    </row>
    <row r="9" spans="1:14">
      <c r="A9" s="2"/>
      <c r="B9" s="2" t="s">
        <v>56</v>
      </c>
      <c r="C9" s="2"/>
      <c r="D9" s="2"/>
      <c r="E9" s="2"/>
      <c r="F9" s="2"/>
      <c r="G9" s="2"/>
      <c r="H9" s="2"/>
      <c r="I9" s="2"/>
      <c r="J9" s="2"/>
      <c r="K9" s="2"/>
      <c r="L9" s="11" t="s">
        <v>60</v>
      </c>
      <c r="M9" s="2"/>
    </row>
    <row r="10" spans="1:14">
      <c r="A10" s="2"/>
      <c r="B10" s="2" t="s">
        <v>59</v>
      </c>
      <c r="C10" s="2"/>
      <c r="D10" s="2"/>
      <c r="E10" s="2"/>
      <c r="F10" s="2"/>
      <c r="G10" s="2"/>
      <c r="H10" s="2"/>
      <c r="I10" s="2"/>
      <c r="J10" s="2"/>
      <c r="K10" s="2"/>
      <c r="L10" s="11" t="s">
        <v>62</v>
      </c>
      <c r="M10" s="2"/>
    </row>
    <row r="11" spans="1:14">
      <c r="A11" s="2"/>
      <c r="B11" s="2" t="s">
        <v>43</v>
      </c>
      <c r="C11" s="2"/>
      <c r="D11" s="2"/>
      <c r="E11" s="2"/>
      <c r="F11" s="2"/>
      <c r="G11" s="2"/>
      <c r="H11" s="2"/>
      <c r="I11" s="2"/>
      <c r="J11" s="2"/>
      <c r="K11" s="2"/>
      <c r="L11" s="11" t="s">
        <v>63</v>
      </c>
      <c r="M11" s="2"/>
    </row>
    <row r="12" spans="1:14">
      <c r="A12" s="2"/>
      <c r="B12" s="2"/>
      <c r="C12" s="2"/>
      <c r="D12" s="2"/>
      <c r="E12" s="2"/>
      <c r="F12" s="2"/>
      <c r="G12" s="2"/>
      <c r="H12" s="2"/>
      <c r="I12" s="2"/>
      <c r="J12" s="2"/>
      <c r="K12" s="2"/>
      <c r="L12" s="11"/>
      <c r="M12" s="2"/>
    </row>
    <row r="13" spans="1:14">
      <c r="A13" s="2"/>
    </row>
    <row r="14" spans="1:14">
      <c r="A14" s="2"/>
    </row>
    <row r="20" spans="1:2">
      <c r="A20" s="455" t="s">
        <v>65</v>
      </c>
      <c r="B20" s="456"/>
    </row>
    <row r="21" spans="1:2">
      <c r="A21" s="2" t="s">
        <v>66</v>
      </c>
      <c r="B21" s="2">
        <v>300</v>
      </c>
    </row>
    <row r="22" spans="1:2">
      <c r="A22" s="2" t="s">
        <v>67</v>
      </c>
      <c r="B22" s="2">
        <v>400</v>
      </c>
    </row>
    <row r="23" spans="1:2">
      <c r="A23" s="2" t="s">
        <v>68</v>
      </c>
      <c r="B23" s="2">
        <v>500</v>
      </c>
    </row>
    <row r="25" spans="1:2">
      <c r="A25" s="457" t="s">
        <v>69</v>
      </c>
      <c r="B25" s="457"/>
    </row>
    <row r="26" spans="1:2">
      <c r="A26" s="2" t="s">
        <v>70</v>
      </c>
      <c r="B26" s="2">
        <v>1700</v>
      </c>
    </row>
    <row r="27" spans="1:2">
      <c r="A27" s="2" t="s">
        <v>71</v>
      </c>
      <c r="B27" s="2">
        <v>1000</v>
      </c>
    </row>
    <row r="28" spans="1:2">
      <c r="A28" s="2" t="s">
        <v>72</v>
      </c>
      <c r="B28" s="2">
        <v>700</v>
      </c>
    </row>
    <row r="29" spans="1:2">
      <c r="A29" s="2" t="s">
        <v>73</v>
      </c>
      <c r="B29" s="2"/>
    </row>
  </sheetData>
  <mergeCells count="2">
    <mergeCell ref="A20:B20"/>
    <mergeCell ref="A25:B25"/>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E2E1AA3CF6524C9BF012B3BD5F8AD1" ma:contentTypeVersion="6" ma:contentTypeDescription="新しいドキュメントを作成します。" ma:contentTypeScope="" ma:versionID="c8ccc009b971deedc2a3753ec0cdb4a3">
  <xsd:schema xmlns:xsd="http://www.w3.org/2001/XMLSchema" xmlns:xs="http://www.w3.org/2001/XMLSchema" xmlns:p="http://schemas.microsoft.com/office/2006/metadata/properties" xmlns:ns2="fb0c71bd-28a2-4b9a-b55a-ffeb63234344" targetNamespace="http://schemas.microsoft.com/office/2006/metadata/properties" ma:root="true" ma:fieldsID="08f276acc3499d30b7eccd57ab82ea1b" ns2:_="">
    <xsd:import namespace="fb0c71bd-28a2-4b9a-b55a-ffeb6323434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0c71bd-28a2-4b9a-b55a-ffeb632343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B9E269-490C-4F91-A99D-C01E11F7C173}">
  <ds:schemaRefs>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2006/metadata/properties"/>
    <ds:schemaRef ds:uri="fb0c71bd-28a2-4b9a-b55a-ffeb63234344"/>
    <ds:schemaRef ds:uri="http://purl.org/dc/term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E00DB3D9-F128-45A7-AD14-5705A1D88F3B}">
  <ds:schemaRefs>
    <ds:schemaRef ds:uri="http://schemas.microsoft.com/sharepoint/v3/contenttype/forms"/>
  </ds:schemaRefs>
</ds:datastoreItem>
</file>

<file path=customXml/itemProps3.xml><?xml version="1.0" encoding="utf-8"?>
<ds:datastoreItem xmlns:ds="http://schemas.openxmlformats.org/officeDocument/2006/customXml" ds:itemID="{1A325790-59E8-41CD-A303-E100BE98F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0c71bd-28a2-4b9a-b55a-ffeb632343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Application for use</vt:lpstr>
      <vt:lpstr>diving agreement</vt:lpstr>
      <vt:lpstr>Application_details</vt:lpstr>
      <vt:lpstr>Setup</vt:lpstr>
      <vt:lpstr>設定値</vt:lpstr>
      <vt:lpstr>'Application for use'!Print_Area</vt:lpstr>
      <vt:lpstr>Application_details!Print_Area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下田臨海実験センター事務</dc:creator>
  <cp:keywords/>
  <dc:description/>
  <cp:lastModifiedBy>Ben Harvey</cp:lastModifiedBy>
  <cp:revision/>
  <cp:lastPrinted>2021-04-16T05:51:18Z</cp:lastPrinted>
  <dcterms:created xsi:type="dcterms:W3CDTF">2019-01-22T02:50:11Z</dcterms:created>
  <dcterms:modified xsi:type="dcterms:W3CDTF">2026-03-31T07:47:02Z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0x0101008EE2E1AA3CF6524C9BF012B3BD5F8AD1</vt:lpwstr>
  </property>
</Properties>
</file>