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codeName="ThisWorkbook" defaultThemeVersion="166925"/>
  <mc:AlternateContent xmlns:mc="http://schemas.openxmlformats.org/markup-compatibility/2006">
    <mc:Choice Requires="x15">
      <x15ac:absPath xmlns:x15ac="http://schemas.microsoft.com/office/spreadsheetml/2010/11/ac" url="/Users/ben/Library/CloudStorage/Dropbox/Center Website/files/"/>
    </mc:Choice>
  </mc:AlternateContent>
  <xr:revisionPtr revIDLastSave="0" documentId="13_ncr:1_{46419B96-4600-FB4E-AEC9-EAEB8800E1FD}" xr6:coauthVersionLast="47" xr6:coauthVersionMax="47" xr10:uidLastSave="{00000000-0000-0000-0000-000000000000}"/>
  <bookViews>
    <workbookView xWindow="0" yWindow="600" windowWidth="38400" windowHeight="19200" activeTab="4" xr2:uid="{00000000-000D-0000-FFFF-FFFF00000000}"/>
  </bookViews>
  <sheets>
    <sheet name="設定値" sheetId="11" state="hidden" r:id="rId1"/>
    <sheet name="利用申込書" sheetId="1" r:id="rId2"/>
    <sheet name="利用者内訳" sheetId="5" r:id="rId3"/>
    <sheet name="船舶利用申込書 " sheetId="6" r:id="rId4"/>
    <sheet name="潜水誓約承諾書" sheetId="14" r:id="rId5"/>
    <sheet name="生物材料採集依頼書" sheetId="10" r:id="rId6"/>
    <sheet name="実習スケジュール表" sheetId="8" r:id="rId7"/>
  </sheets>
  <externalReferences>
    <externalReference r:id="rId8"/>
    <externalReference r:id="rId9"/>
    <externalReference r:id="rId10"/>
    <externalReference r:id="rId11"/>
  </externalReferences>
  <definedNames>
    <definedName name="HOLIDAY" localSheetId="6">[1]祝日!$A$2:$A$30</definedName>
    <definedName name="HOLIDAY" localSheetId="5">[1]祝日!$A$2:$A$30</definedName>
    <definedName name="HOLIDAY" localSheetId="3">[1]祝日!$A$2:$A$30</definedName>
    <definedName name="HOLIDAY">[2]祝日!$A$2:$A$30</definedName>
    <definedName name="_xlnm.Print_Area" localSheetId="1">利用申込書!$A$1:$Z$36</definedName>
    <definedName name="_xlnm.Print_Area" localSheetId="2">利用者内訳!$B$1:$CB$52</definedName>
    <definedName name="_xlnm.Print_Area" localSheetId="6">実習スケジュール表!$A$1:$E$29</definedName>
    <definedName name="_xlnm.Print_Area" localSheetId="5">生物材料採集依頼書!$A$1:$A$24</definedName>
    <definedName name="_xlnm.Print_Area" localSheetId="3">'船舶利用申込書 '!$A$1:$AD$37</definedName>
    <definedName name="祝日" localSheetId="6">[3]祝日!$A$2:$B$30</definedName>
    <definedName name="祝日" localSheetId="5">[3]祝日!$A$2:$B$30</definedName>
    <definedName name="祝日" localSheetId="3">[3]祝日!$A$2:$B$30</definedName>
    <definedName name="祝日">[4]祝日!$A$2:$B$30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5" l="1"/>
  <c r="I21" i="1"/>
  <c r="A3" i="10" l="1"/>
  <c r="B3" i="14" l="1"/>
  <c r="B23" i="14" s="1"/>
  <c r="BD42" i="5" l="1"/>
  <c r="BV41" i="5"/>
  <c r="BV40" i="5"/>
  <c r="BV39" i="5"/>
  <c r="BV38" i="5"/>
  <c r="BV37" i="5"/>
  <c r="BV36" i="5"/>
  <c r="BV35" i="5"/>
  <c r="BV34" i="5"/>
  <c r="BV33" i="5"/>
  <c r="BV32" i="5"/>
  <c r="BV31" i="5"/>
  <c r="BV30" i="5"/>
  <c r="BV29" i="5"/>
  <c r="BV28" i="5"/>
  <c r="BV27" i="5"/>
  <c r="BV26" i="5"/>
  <c r="BV25" i="5"/>
  <c r="BV24" i="5"/>
  <c r="BV23" i="5"/>
  <c r="BV22" i="5"/>
  <c r="BV21" i="5"/>
  <c r="BV20" i="5"/>
  <c r="BV19" i="5"/>
  <c r="BV18" i="5"/>
  <c r="BV17" i="5"/>
  <c r="BV16" i="5"/>
  <c r="BV15" i="5"/>
  <c r="BV14" i="5"/>
  <c r="BV13" i="5"/>
  <c r="BV12" i="5"/>
  <c r="BV11" i="5"/>
  <c r="BV10" i="5"/>
  <c r="BV9" i="5"/>
  <c r="BV8" i="5"/>
  <c r="BV7" i="5"/>
  <c r="BW41" i="5"/>
  <c r="BW40" i="5"/>
  <c r="BW39" i="5"/>
  <c r="BW38" i="5"/>
  <c r="BW37" i="5"/>
  <c r="BW36" i="5"/>
  <c r="BW35" i="5"/>
  <c r="BW34" i="5"/>
  <c r="BW33" i="5"/>
  <c r="BW32" i="5"/>
  <c r="BW31" i="5"/>
  <c r="BW30" i="5"/>
  <c r="BW29" i="5"/>
  <c r="BW28" i="5"/>
  <c r="BW27" i="5"/>
  <c r="BW26" i="5"/>
  <c r="BW25" i="5"/>
  <c r="BW24" i="5"/>
  <c r="BW23" i="5"/>
  <c r="BW22" i="5"/>
  <c r="BW21" i="5"/>
  <c r="BW20" i="5"/>
  <c r="BW19" i="5"/>
  <c r="BW18" i="5"/>
  <c r="BW17" i="5"/>
  <c r="BW16" i="5"/>
  <c r="BW15" i="5"/>
  <c r="BW14" i="5"/>
  <c r="BW13" i="5"/>
  <c r="BW12" i="5"/>
  <c r="BW11" i="5"/>
  <c r="BW10" i="5"/>
  <c r="BW9" i="5"/>
  <c r="BW8" i="5"/>
  <c r="BX41" i="5"/>
  <c r="BX40" i="5"/>
  <c r="BX39" i="5"/>
  <c r="BX38" i="5"/>
  <c r="BX37" i="5"/>
  <c r="BX36" i="5"/>
  <c r="BX35" i="5"/>
  <c r="BX34" i="5"/>
  <c r="BX33" i="5"/>
  <c r="BX32" i="5"/>
  <c r="BX31" i="5"/>
  <c r="BX30" i="5"/>
  <c r="BX29" i="5"/>
  <c r="BX28" i="5"/>
  <c r="BX27" i="5"/>
  <c r="BX26" i="5"/>
  <c r="BX25" i="5"/>
  <c r="BX24" i="5"/>
  <c r="BX23" i="5"/>
  <c r="BX22" i="5"/>
  <c r="BX21" i="5"/>
  <c r="BX20" i="5"/>
  <c r="BX19" i="5"/>
  <c r="BX18" i="5"/>
  <c r="BX17" i="5"/>
  <c r="BX16" i="5"/>
  <c r="BX15" i="5"/>
  <c r="BX14" i="5"/>
  <c r="BX13" i="5"/>
  <c r="BX12" i="5"/>
  <c r="BX11" i="5"/>
  <c r="BX10" i="5"/>
  <c r="BX9" i="5"/>
  <c r="BX8" i="5"/>
  <c r="BU40" i="5"/>
  <c r="BU39" i="5"/>
  <c r="BU38" i="5"/>
  <c r="BU37" i="5"/>
  <c r="BU36" i="5"/>
  <c r="BU35" i="5"/>
  <c r="BU34" i="5"/>
  <c r="BU33" i="5"/>
  <c r="BU32" i="5"/>
  <c r="BU31" i="5"/>
  <c r="BU30" i="5"/>
  <c r="BU29" i="5"/>
  <c r="BU28" i="5"/>
  <c r="BU27" i="5"/>
  <c r="BU26" i="5"/>
  <c r="BU25" i="5"/>
  <c r="BU24" i="5"/>
  <c r="BU23" i="5"/>
  <c r="BU22" i="5"/>
  <c r="BU21" i="5"/>
  <c r="BU20" i="5"/>
  <c r="BU19" i="5"/>
  <c r="BU18" i="5"/>
  <c r="BU17" i="5"/>
  <c r="BU16" i="5"/>
  <c r="BU15" i="5"/>
  <c r="BU14" i="5"/>
  <c r="BU13" i="5"/>
  <c r="BU12" i="5"/>
  <c r="BU11" i="5"/>
  <c r="BU10" i="5"/>
  <c r="BU9" i="5"/>
  <c r="BU8" i="5"/>
  <c r="BW7" i="5"/>
  <c r="BU7" i="5"/>
  <c r="BX7" i="5"/>
  <c r="U3" i="6" l="1"/>
  <c r="BZ7" i="5" l="1"/>
  <c r="BU41" i="5" l="1"/>
  <c r="BX42" i="5"/>
  <c r="G50" i="5" l="1"/>
  <c r="G49" i="5"/>
  <c r="G48" i="5"/>
  <c r="G47" i="5"/>
  <c r="G46" i="5"/>
  <c r="G45" i="5"/>
  <c r="S42" i="5"/>
  <c r="R42" i="5"/>
  <c r="AG42" i="5"/>
  <c r="F49" i="5" l="1"/>
  <c r="H49" i="5" s="1"/>
  <c r="F48" i="5"/>
  <c r="H48" i="5" s="1"/>
  <c r="F50" i="5"/>
  <c r="H50" i="5" s="1"/>
  <c r="Q42" i="5" l="1"/>
  <c r="CA7" i="5"/>
  <c r="T42" i="5" l="1"/>
  <c r="BT42" i="5" l="1"/>
  <c r="AI42" i="5"/>
  <c r="AJ42" i="5"/>
  <c r="AK42" i="5"/>
  <c r="AL42" i="5"/>
  <c r="AM42" i="5"/>
  <c r="AN42" i="5"/>
  <c r="AO42" i="5"/>
  <c r="AP42" i="5"/>
  <c r="AQ42" i="5"/>
  <c r="AR42" i="5"/>
  <c r="AS42" i="5"/>
  <c r="AT42" i="5"/>
  <c r="AU42" i="5"/>
  <c r="AV42" i="5"/>
  <c r="AW42" i="5"/>
  <c r="AX42" i="5"/>
  <c r="AY42" i="5"/>
  <c r="AZ42" i="5"/>
  <c r="BA42" i="5"/>
  <c r="BB42" i="5"/>
  <c r="BC42" i="5"/>
  <c r="BE42" i="5"/>
  <c r="BF42" i="5"/>
  <c r="BG42" i="5"/>
  <c r="BH42" i="5"/>
  <c r="BI42" i="5"/>
  <c r="BJ42" i="5"/>
  <c r="BK42" i="5"/>
  <c r="BL42" i="5"/>
  <c r="BM42" i="5"/>
  <c r="BN42" i="5"/>
  <c r="BO42" i="5"/>
  <c r="BP42" i="5"/>
  <c r="BQ42" i="5"/>
  <c r="BR42" i="5"/>
  <c r="BS42" i="5"/>
  <c r="U42" i="5"/>
  <c r="V42" i="5"/>
  <c r="W42" i="5"/>
  <c r="X42" i="5"/>
  <c r="Y42" i="5"/>
  <c r="Z42" i="5"/>
  <c r="AA42" i="5"/>
  <c r="AB42" i="5"/>
  <c r="AC42" i="5"/>
  <c r="AD42" i="5"/>
  <c r="AE42" i="5"/>
  <c r="AF42" i="5"/>
  <c r="AH42" i="5"/>
  <c r="I6" i="5"/>
  <c r="K6" i="5" l="1"/>
  <c r="M19" i="1"/>
  <c r="M18" i="1"/>
  <c r="BZ8" i="5"/>
  <c r="CA8" i="5" s="1"/>
  <c r="BZ9" i="5"/>
  <c r="CA9" i="5" s="1"/>
  <c r="BZ10" i="5"/>
  <c r="CA10" i="5" s="1"/>
  <c r="BZ11" i="5"/>
  <c r="CA11" i="5" s="1"/>
  <c r="BZ12" i="5"/>
  <c r="CA12" i="5" s="1"/>
  <c r="BZ13" i="5"/>
  <c r="CA13" i="5" s="1"/>
  <c r="BZ14" i="5"/>
  <c r="CA14" i="5" s="1"/>
  <c r="BZ15" i="5"/>
  <c r="CA15" i="5" s="1"/>
  <c r="BZ16" i="5"/>
  <c r="CA16" i="5" s="1"/>
  <c r="BZ17" i="5"/>
  <c r="CA17" i="5" s="1"/>
  <c r="BZ18" i="5"/>
  <c r="CA18" i="5" s="1"/>
  <c r="BZ24" i="5" l="1"/>
  <c r="CA24" i="5" s="1"/>
  <c r="BZ40" i="5" l="1"/>
  <c r="CA40" i="5" s="1"/>
  <c r="BZ41" i="5"/>
  <c r="CA41" i="5" s="1"/>
  <c r="BZ39" i="5"/>
  <c r="CA39" i="5" s="1"/>
  <c r="BZ38" i="5"/>
  <c r="CA38" i="5" s="1"/>
  <c r="BZ37" i="5"/>
  <c r="CA37" i="5" s="1"/>
  <c r="BZ36" i="5"/>
  <c r="CA36" i="5" s="1"/>
  <c r="BZ35" i="5"/>
  <c r="CA35" i="5" s="1"/>
  <c r="BZ34" i="5"/>
  <c r="CA34" i="5" s="1"/>
  <c r="BZ33" i="5"/>
  <c r="CA33" i="5" s="1"/>
  <c r="BZ32" i="5"/>
  <c r="CA32" i="5" s="1"/>
  <c r="BZ31" i="5"/>
  <c r="CA31" i="5" s="1"/>
  <c r="BZ30" i="5"/>
  <c r="CA30" i="5" s="1"/>
  <c r="BZ29" i="5"/>
  <c r="CA29" i="5" s="1"/>
  <c r="BZ28" i="5"/>
  <c r="CA28" i="5" s="1"/>
  <c r="BZ27" i="5"/>
  <c r="CA27" i="5" s="1"/>
  <c r="BZ26" i="5"/>
  <c r="CA26" i="5" s="1"/>
  <c r="BZ25" i="5"/>
  <c r="CA25" i="5" s="1"/>
  <c r="BZ23" i="5"/>
  <c r="CA23" i="5" s="1"/>
  <c r="BZ22" i="5"/>
  <c r="CA22" i="5" s="1"/>
  <c r="BZ21" i="5"/>
  <c r="CA21" i="5" s="1"/>
  <c r="BZ20" i="5"/>
  <c r="CA20" i="5" s="1"/>
  <c r="BZ19" i="5"/>
  <c r="CA19" i="5" s="1"/>
  <c r="CA42" i="5" l="1"/>
  <c r="BY41" i="5"/>
  <c r="BY40" i="5"/>
  <c r="BY39" i="5"/>
  <c r="BY38" i="5"/>
  <c r="BY37" i="5"/>
  <c r="BY36" i="5"/>
  <c r="BY35" i="5"/>
  <c r="BY34" i="5"/>
  <c r="BY33" i="5"/>
  <c r="BY32" i="5"/>
  <c r="BY31" i="5"/>
  <c r="BY30" i="5"/>
  <c r="BY29" i="5"/>
  <c r="BY28" i="5"/>
  <c r="BY27" i="5"/>
  <c r="BY26" i="5"/>
  <c r="BY25" i="5"/>
  <c r="BY24" i="5"/>
  <c r="BY23" i="5"/>
  <c r="BY21" i="5"/>
  <c r="BY20" i="5"/>
  <c r="BY19" i="5"/>
  <c r="BY17" i="5"/>
  <c r="BY16" i="5"/>
  <c r="BY15" i="5"/>
  <c r="BY13" i="5"/>
  <c r="BY12" i="5"/>
  <c r="BY11" i="5"/>
  <c r="BY9" i="5"/>
  <c r="BY7" i="5" l="1"/>
  <c r="CB7" i="5" s="1"/>
  <c r="A7" i="5" s="1"/>
  <c r="CB16" i="5"/>
  <c r="A16" i="5" s="1"/>
  <c r="CB27" i="5"/>
  <c r="A27" i="5" s="1"/>
  <c r="CB35" i="5"/>
  <c r="A35" i="5" s="1"/>
  <c r="CB20" i="5"/>
  <c r="A20" i="5" s="1"/>
  <c r="CB21" i="5"/>
  <c r="A21" i="5" s="1"/>
  <c r="CB25" i="5"/>
  <c r="A25" i="5" s="1"/>
  <c r="CB29" i="5"/>
  <c r="A29" i="5" s="1"/>
  <c r="CB33" i="5"/>
  <c r="A33" i="5" s="1"/>
  <c r="CB37" i="5"/>
  <c r="A37" i="5" s="1"/>
  <c r="CB41" i="5"/>
  <c r="A41" i="5" s="1"/>
  <c r="CB19" i="5"/>
  <c r="A19" i="5" s="1"/>
  <c r="CB31" i="5"/>
  <c r="A31" i="5" s="1"/>
  <c r="BY22" i="5"/>
  <c r="CB26" i="5"/>
  <c r="A26" i="5" s="1"/>
  <c r="CB30" i="5"/>
  <c r="A30" i="5" s="1"/>
  <c r="CB34" i="5"/>
  <c r="A34" i="5" s="1"/>
  <c r="CB38" i="5"/>
  <c r="A38" i="5" s="1"/>
  <c r="CB23" i="5"/>
  <c r="A23" i="5" s="1"/>
  <c r="CB39" i="5"/>
  <c r="A39" i="5" s="1"/>
  <c r="CB28" i="5"/>
  <c r="A28" i="5" s="1"/>
  <c r="CB32" i="5"/>
  <c r="A32" i="5" s="1"/>
  <c r="CB36" i="5"/>
  <c r="A36" i="5" s="1"/>
  <c r="CB40" i="5"/>
  <c r="A40" i="5" s="1"/>
  <c r="BY10" i="5"/>
  <c r="CB10" i="5" s="1"/>
  <c r="A10" i="5" s="1"/>
  <c r="BY14" i="5"/>
  <c r="CB14" i="5" s="1"/>
  <c r="A14" i="5" s="1"/>
  <c r="BY18" i="5"/>
  <c r="CB18" i="5" s="1"/>
  <c r="A18" i="5" s="1"/>
  <c r="CB11" i="5"/>
  <c r="A11" i="5" s="1"/>
  <c r="CB15" i="5"/>
  <c r="A15" i="5" s="1"/>
  <c r="BY8" i="5"/>
  <c r="CB8" i="5" s="1"/>
  <c r="A8" i="5" s="1"/>
  <c r="CB12" i="5"/>
  <c r="A12" i="5" s="1"/>
  <c r="CB17" i="5"/>
  <c r="A17" i="5" s="1"/>
  <c r="CB24" i="5"/>
  <c r="A24" i="5" s="1"/>
  <c r="CB9" i="5"/>
  <c r="A9" i="5" s="1"/>
  <c r="CB13" i="5"/>
  <c r="A13" i="5" s="1"/>
  <c r="BW42" i="5"/>
  <c r="F47" i="5" s="1"/>
  <c r="H47" i="5" s="1"/>
  <c r="BV42" i="5"/>
  <c r="F46" i="5" s="1"/>
  <c r="H46" i="5" s="1"/>
  <c r="BU42" i="5"/>
  <c r="F45" i="5" s="1"/>
  <c r="H45" i="5" s="1"/>
  <c r="H51" i="5" l="1"/>
  <c r="F51" i="5"/>
  <c r="CB22" i="5"/>
  <c r="BY42" i="5"/>
  <c r="L21" i="6"/>
  <c r="Q3" i="5"/>
  <c r="U3" i="5" s="1"/>
  <c r="Y3" i="5" s="1"/>
  <c r="AC3" i="5" s="1"/>
  <c r="AG3" i="5" s="1"/>
  <c r="AK3" i="5" s="1"/>
  <c r="T18" i="1"/>
  <c r="W18" i="1" s="1"/>
  <c r="CB42" i="5" l="1"/>
  <c r="A22" i="5"/>
  <c r="AO3" i="5"/>
  <c r="AS3" i="5" s="1"/>
  <c r="AW3" i="5" s="1"/>
  <c r="BA3" i="5" s="1"/>
  <c r="BE3" i="5" s="1"/>
  <c r="BI3" i="5" s="1"/>
  <c r="BM3" i="5" s="1"/>
  <c r="BQ3" i="5" s="1"/>
  <c r="AK4" i="5"/>
  <c r="Q4" i="5"/>
  <c r="U4" i="5" l="1"/>
  <c r="Y4" i="5" l="1"/>
  <c r="AC4" i="5" l="1"/>
  <c r="AG4" i="5" l="1"/>
  <c r="AO4" i="5" l="1"/>
  <c r="AS4" i="5" l="1"/>
  <c r="AW4" i="5" l="1"/>
  <c r="BA4" i="5" l="1"/>
  <c r="BE4" i="5" l="1"/>
  <c r="BI4" i="5" l="1"/>
  <c r="BQ4" i="5" l="1"/>
  <c r="BM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河井 陽子</author>
    <author xml:space="preserve"> </author>
  </authors>
  <commentList>
    <comment ref="I14" authorId="0" shapeId="0" xr:uid="{00000000-0006-0000-0300-000001000000}">
      <text>
        <r>
          <rPr>
            <b/>
            <sz val="9"/>
            <color rgb="FF000000"/>
            <rFont val="ＭＳ Ｐゴシック"/>
            <family val="2"/>
            <charset val="128"/>
          </rPr>
          <t>船舶「つくば</t>
        </r>
        <r>
          <rPr>
            <b/>
            <sz val="9"/>
            <color rgb="FF000000"/>
            <rFont val="ＭＳ Ｐゴシック"/>
            <family val="2"/>
            <charset val="128"/>
          </rPr>
          <t>Ⅱ</t>
        </r>
        <r>
          <rPr>
            <b/>
            <sz val="9"/>
            <color rgb="FF000000"/>
            <rFont val="ＭＳ Ｐゴシック"/>
            <family val="2"/>
            <charset val="128"/>
          </rPr>
          <t>」利用料金課金の際には</t>
        </r>
        <r>
          <rPr>
            <b/>
            <sz val="9"/>
            <color rgb="FF000000"/>
            <rFont val="ＭＳ Ｐゴシック"/>
            <family val="2"/>
            <charset val="128"/>
          </rPr>
          <t xml:space="preserve">
</t>
        </r>
        <r>
          <rPr>
            <b/>
            <sz val="9"/>
            <color rgb="FF000000"/>
            <rFont val="ＭＳ Ｐゴシック"/>
            <family val="2"/>
            <charset val="128"/>
          </rPr>
          <t>下田港からの出港、帰港等の移動時間約１時間が加算されます</t>
        </r>
        <r>
          <rPr>
            <b/>
            <sz val="9"/>
            <color rgb="FF000000"/>
            <rFont val="ＭＳ Ｐゴシック"/>
            <family val="2"/>
            <charset val="128"/>
          </rPr>
          <t xml:space="preserve">
</t>
        </r>
        <r>
          <rPr>
            <b/>
            <sz val="9"/>
            <color rgb="FF000000"/>
            <rFont val="ＭＳ Ｐゴシック"/>
            <family val="2"/>
            <charset val="128"/>
          </rPr>
          <t xml:space="preserve">
</t>
        </r>
      </text>
    </comment>
    <comment ref="U36" authorId="1" shapeId="0" xr:uid="{00000000-0006-0000-0300-000002000000}">
      <text>
        <r>
          <rPr>
            <sz val="12"/>
            <color rgb="FF000000"/>
            <rFont val="ＭＳ Ｐゴシック"/>
            <family val="2"/>
            <charset val="128"/>
          </rPr>
          <t>基盤研究（</t>
        </r>
        <r>
          <rPr>
            <sz val="12"/>
            <color rgb="FF000000"/>
            <rFont val="ＭＳ Ｐゴシック"/>
            <family val="2"/>
            <charset val="128"/>
          </rPr>
          <t>B</t>
        </r>
        <r>
          <rPr>
            <sz val="12"/>
            <color rgb="FF000000"/>
            <rFont val="ＭＳ Ｐゴシック"/>
            <family val="2"/>
            <charset val="128"/>
          </rPr>
          <t>）等、</t>
        </r>
        <r>
          <rPr>
            <sz val="12"/>
            <color rgb="FF000000"/>
            <rFont val="ＭＳ Ｐゴシック"/>
            <family val="2"/>
            <charset val="128"/>
          </rPr>
          <t xml:space="preserve">
</t>
        </r>
        <r>
          <rPr>
            <sz val="12"/>
            <color rgb="FF000000"/>
            <rFont val="ＭＳ Ｐゴシック"/>
            <family val="2"/>
            <charset val="128"/>
          </rPr>
          <t>研究種目をご記入願います</t>
        </r>
        <r>
          <rPr>
            <sz val="16"/>
            <color rgb="FF000000"/>
            <rFont val="ＭＳ Ｐゴシック"/>
            <family val="2"/>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河井 陽子</author>
  </authors>
  <commentList>
    <comment ref="B18" authorId="0" shapeId="0" xr:uid="{1B41AAFD-5DE1-4BD3-8370-04E10249E59E}">
      <text>
        <r>
          <rPr>
            <b/>
            <sz val="9"/>
            <color rgb="FF000000"/>
            <rFont val="ＭＳ Ｐゴシック"/>
            <family val="2"/>
            <charset val="128"/>
          </rPr>
          <t>年度単位で提出願います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河井 陽子</author>
  </authors>
  <commentList>
    <comment ref="A2" authorId="0" shapeId="0" xr:uid="{00000000-0006-0000-0500-000001000000}">
      <text>
        <r>
          <rPr>
            <b/>
            <sz val="9"/>
            <color rgb="FF000000"/>
            <rFont val="ＭＳ Ｐゴシック"/>
            <family val="2"/>
            <charset val="128"/>
          </rPr>
          <t>この依頼書は採集を</t>
        </r>
        <r>
          <rPr>
            <b/>
            <sz val="9"/>
            <color rgb="FF000000"/>
            <rFont val="ＭＳ Ｐゴシック"/>
            <family val="2"/>
            <charset val="128"/>
          </rPr>
          <t xml:space="preserve">
</t>
        </r>
        <r>
          <rPr>
            <b/>
            <sz val="9"/>
            <color rgb="FF000000"/>
            <rFont val="ＭＳ Ｐゴシック"/>
            <family val="2"/>
            <charset val="128"/>
          </rPr>
          <t>技術職員等に依頼する場合に使用します</t>
        </r>
        <r>
          <rPr>
            <b/>
            <sz val="9"/>
            <color rgb="FF000000"/>
            <rFont val="ＭＳ Ｐゴシック"/>
            <family val="2"/>
            <charset val="128"/>
          </rPr>
          <t xml:space="preserve">
</t>
        </r>
        <r>
          <rPr>
            <b/>
            <sz val="9"/>
            <color rgb="FF000000"/>
            <rFont val="ＭＳ Ｐゴシック"/>
            <family val="2"/>
            <charset val="128"/>
          </rPr>
          <t>注）利用日の２週間前までに依頼して下さい。</t>
        </r>
      </text>
    </comment>
  </commentList>
</comments>
</file>

<file path=xl/sharedStrings.xml><?xml version="1.0" encoding="utf-8"?>
<sst xmlns="http://schemas.openxmlformats.org/spreadsheetml/2006/main" count="620" uniqueCount="291">
  <si>
    <t>受入担当教員名</t>
    <phoneticPr fontId="1"/>
  </si>
  <si>
    <t>所属機関</t>
    <rPh sb="0" eb="2">
      <t>ショゾク</t>
    </rPh>
    <rPh sb="2" eb="4">
      <t>キカン</t>
    </rPh>
    <phoneticPr fontId="1"/>
  </si>
  <si>
    <t>目的種別</t>
    <rPh sb="0" eb="2">
      <t>モクテキ</t>
    </rPh>
    <rPh sb="2" eb="4">
      <t>シュベツ</t>
    </rPh>
    <phoneticPr fontId="1"/>
  </si>
  <si>
    <t>未済</t>
    <rPh sb="0" eb="1">
      <t>ミ</t>
    </rPh>
    <rPh sb="1" eb="2">
      <t>スミ</t>
    </rPh>
    <phoneticPr fontId="1"/>
  </si>
  <si>
    <t>要不要</t>
    <rPh sb="0" eb="1">
      <t>ヨウ</t>
    </rPh>
    <rPh sb="1" eb="3">
      <t>フヨウ</t>
    </rPh>
    <phoneticPr fontId="1"/>
  </si>
  <si>
    <t>するしない</t>
    <phoneticPr fontId="1"/>
  </si>
  <si>
    <t>はいいいえ</t>
    <phoneticPr fontId="1"/>
  </si>
  <si>
    <t>採集方法</t>
    <rPh sb="0" eb="2">
      <t>サイシュウ</t>
    </rPh>
    <rPh sb="2" eb="4">
      <t>ホウホウ</t>
    </rPh>
    <phoneticPr fontId="1"/>
  </si>
  <si>
    <t>来所方法</t>
    <rPh sb="0" eb="1">
      <t>ライ</t>
    </rPh>
    <rPh sb="1" eb="2">
      <t>ショ</t>
    </rPh>
    <rPh sb="2" eb="4">
      <t>ホウホウ</t>
    </rPh>
    <phoneticPr fontId="1"/>
  </si>
  <si>
    <t>利用場所</t>
    <rPh sb="0" eb="2">
      <t>リヨウ</t>
    </rPh>
    <rPh sb="2" eb="4">
      <t>バショ</t>
    </rPh>
    <phoneticPr fontId="1"/>
  </si>
  <si>
    <t>使用希望の部屋</t>
    <phoneticPr fontId="1"/>
  </si>
  <si>
    <t>性別</t>
    <rPh sb="0" eb="2">
      <t>セイベツ</t>
    </rPh>
    <phoneticPr fontId="1"/>
  </si>
  <si>
    <t>笹倉</t>
    <phoneticPr fontId="1"/>
  </si>
  <si>
    <t>学内</t>
    <rPh sb="0" eb="2">
      <t>ガクナイ</t>
    </rPh>
    <phoneticPr fontId="1"/>
  </si>
  <si>
    <t>教員</t>
    <rPh sb="0" eb="2">
      <t>キョウイン</t>
    </rPh>
    <phoneticPr fontId="1"/>
  </si>
  <si>
    <t>実習</t>
    <rPh sb="0" eb="2">
      <t>ジッシュウ</t>
    </rPh>
    <phoneticPr fontId="1"/>
  </si>
  <si>
    <t>未</t>
    <rPh sb="0" eb="1">
      <t>ミ</t>
    </rPh>
    <phoneticPr fontId="1"/>
  </si>
  <si>
    <t>要</t>
    <rPh sb="0" eb="1">
      <t>ヨウ</t>
    </rPh>
    <phoneticPr fontId="1"/>
  </si>
  <si>
    <t>する</t>
    <phoneticPr fontId="1"/>
  </si>
  <si>
    <t>はい</t>
    <phoneticPr fontId="1"/>
  </si>
  <si>
    <t>徒手</t>
    <rPh sb="0" eb="2">
      <t>１０</t>
    </rPh>
    <phoneticPr fontId="1"/>
  </si>
  <si>
    <t>車</t>
    <rPh sb="0" eb="1">
      <t>クルマ</t>
    </rPh>
    <phoneticPr fontId="1"/>
  </si>
  <si>
    <t>下田臨海実験センター</t>
    <rPh sb="0" eb="6">
      <t>シモダリンカイジッケン</t>
    </rPh>
    <phoneticPr fontId="1"/>
  </si>
  <si>
    <t>第１研究棟</t>
    <phoneticPr fontId="1"/>
  </si>
  <si>
    <t>男</t>
    <rPh sb="0" eb="1">
      <t>オトコ</t>
    </rPh>
    <phoneticPr fontId="1"/>
  </si>
  <si>
    <t>稲葉</t>
    <phoneticPr fontId="1"/>
  </si>
  <si>
    <t>国立大学</t>
    <rPh sb="0" eb="2">
      <t>コクリツ</t>
    </rPh>
    <rPh sb="2" eb="4">
      <t>ダイガク</t>
    </rPh>
    <phoneticPr fontId="1"/>
  </si>
  <si>
    <t>研究員</t>
    <rPh sb="0" eb="2">
      <t>ケンキュウ</t>
    </rPh>
    <rPh sb="2" eb="3">
      <t>イン</t>
    </rPh>
    <phoneticPr fontId="1"/>
  </si>
  <si>
    <t>研究</t>
    <rPh sb="0" eb="2">
      <t>ケンキュウ</t>
    </rPh>
    <phoneticPr fontId="1"/>
  </si>
  <si>
    <t>済</t>
    <rPh sb="0" eb="1">
      <t>スミ</t>
    </rPh>
    <phoneticPr fontId="1"/>
  </si>
  <si>
    <t>不要</t>
    <rPh sb="0" eb="2">
      <t>フヨウ</t>
    </rPh>
    <phoneticPr fontId="1"/>
  </si>
  <si>
    <t>しない</t>
    <phoneticPr fontId="1"/>
  </si>
  <si>
    <t>いいえ</t>
    <phoneticPr fontId="1"/>
  </si>
  <si>
    <t>素潜り</t>
    <phoneticPr fontId="1"/>
  </si>
  <si>
    <t>公共交通機関</t>
    <rPh sb="0" eb="2">
      <t>コウキョウ</t>
    </rPh>
    <rPh sb="2" eb="4">
      <t>コウツウ</t>
    </rPh>
    <rPh sb="4" eb="6">
      <t>キカン</t>
    </rPh>
    <phoneticPr fontId="1"/>
  </si>
  <si>
    <t>式根島ステーション</t>
    <rPh sb="0" eb="3">
      <t>シキネジマ</t>
    </rPh>
    <phoneticPr fontId="1"/>
  </si>
  <si>
    <t>第２研究棟</t>
    <phoneticPr fontId="1"/>
  </si>
  <si>
    <t>女</t>
    <rPh sb="0" eb="1">
      <t>オンナ</t>
    </rPh>
    <phoneticPr fontId="1"/>
  </si>
  <si>
    <t>公立大学</t>
    <rPh sb="0" eb="2">
      <t>コウリツ</t>
    </rPh>
    <rPh sb="2" eb="4">
      <t>ダイガク</t>
    </rPh>
    <phoneticPr fontId="1"/>
  </si>
  <si>
    <t>大学院生</t>
    <rPh sb="0" eb="3">
      <t>ダイガクイン</t>
    </rPh>
    <rPh sb="3" eb="4">
      <t>セイ</t>
    </rPh>
    <phoneticPr fontId="1"/>
  </si>
  <si>
    <t>授業</t>
    <rPh sb="0" eb="2">
      <t>ジュギョウ</t>
    </rPh>
    <phoneticPr fontId="1"/>
  </si>
  <si>
    <t>選択</t>
    <phoneticPr fontId="1"/>
  </si>
  <si>
    <t>スキューバ</t>
    <phoneticPr fontId="1"/>
  </si>
  <si>
    <t>その他</t>
    <rPh sb="2" eb="3">
      <t>タ</t>
    </rPh>
    <phoneticPr fontId="1"/>
  </si>
  <si>
    <t>下田臨海実験センター・式根島ステーション</t>
    <rPh sb="0" eb="6">
      <t>シモダリンカイジッケン</t>
    </rPh>
    <rPh sb="11" eb="14">
      <t>シキネジマ</t>
    </rPh>
    <phoneticPr fontId="1"/>
  </si>
  <si>
    <t>第３研究棟</t>
    <phoneticPr fontId="1"/>
  </si>
  <si>
    <t>選択</t>
    <rPh sb="0" eb="2">
      <t>センタク</t>
    </rPh>
    <phoneticPr fontId="1"/>
  </si>
  <si>
    <t>私立大学</t>
    <rPh sb="0" eb="2">
      <t>シリツ</t>
    </rPh>
    <rPh sb="2" eb="4">
      <t>ダイガク</t>
    </rPh>
    <phoneticPr fontId="1"/>
  </si>
  <si>
    <t>施設見学</t>
    <rPh sb="0" eb="2">
      <t>シセツ</t>
    </rPh>
    <rPh sb="2" eb="4">
      <t>ケンガク</t>
    </rPh>
    <phoneticPr fontId="1"/>
  </si>
  <si>
    <t>リストから選択</t>
    <phoneticPr fontId="1"/>
  </si>
  <si>
    <t>大実習室</t>
    <phoneticPr fontId="1"/>
  </si>
  <si>
    <t>大学共同利用機関</t>
    <rPh sb="0" eb="2">
      <t>ダイガク</t>
    </rPh>
    <rPh sb="2" eb="4">
      <t>キョウドウ</t>
    </rPh>
    <rPh sb="4" eb="6">
      <t>リヨウ</t>
    </rPh>
    <rPh sb="6" eb="8">
      <t>キカン</t>
    </rPh>
    <phoneticPr fontId="1"/>
  </si>
  <si>
    <t>第１研究棟　演習室</t>
    <phoneticPr fontId="1"/>
  </si>
  <si>
    <t>Ben Harvey</t>
    <phoneticPr fontId="1"/>
  </si>
  <si>
    <t>独立行政法人等公的研究機関</t>
    <rPh sb="0" eb="2">
      <t>ドクリツ</t>
    </rPh>
    <rPh sb="2" eb="4">
      <t>ギョウセイ</t>
    </rPh>
    <rPh sb="4" eb="6">
      <t>ホウジン</t>
    </rPh>
    <rPh sb="6" eb="7">
      <t>トウ</t>
    </rPh>
    <rPh sb="7" eb="9">
      <t>コウテキ</t>
    </rPh>
    <rPh sb="9" eb="11">
      <t>ケンキュウ</t>
    </rPh>
    <rPh sb="11" eb="13">
      <t>キカン</t>
    </rPh>
    <phoneticPr fontId="1"/>
  </si>
  <si>
    <t>第２研究棟　講義実習室</t>
    <phoneticPr fontId="1"/>
  </si>
  <si>
    <t>民間研究機関</t>
    <rPh sb="0" eb="2">
      <t>ミンカン</t>
    </rPh>
    <rPh sb="2" eb="4">
      <t>ケンキュウ</t>
    </rPh>
    <rPh sb="4" eb="6">
      <t>キカン</t>
    </rPh>
    <phoneticPr fontId="1"/>
  </si>
  <si>
    <t>第３研究棟　セミナー室</t>
    <phoneticPr fontId="1"/>
  </si>
  <si>
    <t>谷口</t>
    <phoneticPr fontId="1"/>
  </si>
  <si>
    <t>外国研究機関</t>
    <rPh sb="0" eb="2">
      <t>ガイコク</t>
    </rPh>
    <rPh sb="2" eb="4">
      <t>ケンキュウ</t>
    </rPh>
    <rPh sb="4" eb="6">
      <t>キカン</t>
    </rPh>
    <phoneticPr fontId="1"/>
  </si>
  <si>
    <t>式根島ステーション</t>
    <phoneticPr fontId="1"/>
  </si>
  <si>
    <t>中野</t>
    <phoneticPr fontId="1"/>
  </si>
  <si>
    <t>その他</t>
    <phoneticPr fontId="1"/>
  </si>
  <si>
    <t>事務室にて入力</t>
    <rPh sb="0" eb="2">
      <t>ニュウリョk</t>
    </rPh>
    <phoneticPr fontId="1"/>
  </si>
  <si>
    <t>リストから選択</t>
  </si>
  <si>
    <t>食事単価</t>
    <rPh sb="0" eb="2">
      <t>ショクジ</t>
    </rPh>
    <rPh sb="2" eb="4">
      <t>タンカ</t>
    </rPh>
    <phoneticPr fontId="1"/>
  </si>
  <si>
    <t>朝食</t>
    <rPh sb="0" eb="2">
      <t>チョウショク</t>
    </rPh>
    <phoneticPr fontId="1"/>
  </si>
  <si>
    <t>昼食</t>
    <rPh sb="0" eb="2">
      <t>チュウショク</t>
    </rPh>
    <phoneticPr fontId="1"/>
  </si>
  <si>
    <t>夕食</t>
    <rPh sb="0" eb="2">
      <t>ユウショク</t>
    </rPh>
    <phoneticPr fontId="1"/>
  </si>
  <si>
    <t>宿泊単価</t>
    <rPh sb="0" eb="2">
      <t>シュクハク</t>
    </rPh>
    <rPh sb="2" eb="4">
      <t>タンカ</t>
    </rPh>
    <phoneticPr fontId="1"/>
  </si>
  <si>
    <t>一般</t>
    <rPh sb="0" eb="2">
      <t>イッパン</t>
    </rPh>
    <phoneticPr fontId="1"/>
  </si>
  <si>
    <t>長期学生</t>
    <rPh sb="0" eb="2">
      <t>チョウキ</t>
    </rPh>
    <rPh sb="2" eb="4">
      <t>ガクセイ</t>
    </rPh>
    <phoneticPr fontId="1"/>
  </si>
  <si>
    <t>式根島ST</t>
    <rPh sb="0" eb="3">
      <t>シキネジマ</t>
    </rPh>
    <phoneticPr fontId="1"/>
  </si>
  <si>
    <t>リストから選択</t>
    <rPh sb="5" eb="7">
      <t>センタク</t>
    </rPh>
    <phoneticPr fontId="1"/>
  </si>
  <si>
    <t>No.</t>
    <phoneticPr fontId="1"/>
  </si>
  <si>
    <t>筑波大学下田臨海実験センター利用申込書</t>
    <rPh sb="0" eb="1">
      <t>チョ</t>
    </rPh>
    <phoneticPr fontId="1"/>
  </si>
  <si>
    <t>申請日</t>
    <phoneticPr fontId="1"/>
  </si>
  <si>
    <t>筑波大学下田臨海実験センター長　殿</t>
  </si>
  <si>
    <t>　下記のとおり、筑波大学下田臨海実験センターの利用を申し込みますので、許可願います。</t>
    <phoneticPr fontId="1"/>
  </si>
  <si>
    <t>　なお、利用にあたってはセンター利用規程及び利用手引きを遵守します。</t>
    <phoneticPr fontId="1"/>
  </si>
  <si>
    <t>利用施設</t>
    <rPh sb="0" eb="1">
      <t>リヨ</t>
    </rPh>
    <phoneticPr fontId="1"/>
  </si>
  <si>
    <t>受入担当教員</t>
    <rPh sb="0" eb="2">
      <t>キョ</t>
    </rPh>
    <phoneticPr fontId="1"/>
  </si>
  <si>
    <t>受入依頼</t>
    <phoneticPr fontId="1"/>
  </si>
  <si>
    <t>選択</t>
  </si>
  <si>
    <t>利用者所属</t>
    <phoneticPr fontId="1"/>
  </si>
  <si>
    <t>所属先住所</t>
    <phoneticPr fontId="1"/>
  </si>
  <si>
    <t>所属先住所</t>
    <rPh sb="0" eb="2">
      <t>レンラク</t>
    </rPh>
    <rPh sb="2" eb="3">
      <t>サキ</t>
    </rPh>
    <rPh sb="3" eb="5">
      <t>ジュウショ</t>
    </rPh>
    <phoneticPr fontId="2"/>
  </si>
  <si>
    <t>フリガナ</t>
    <phoneticPr fontId="1"/>
  </si>
  <si>
    <t>E-mail</t>
    <phoneticPr fontId="1"/>
  </si>
  <si>
    <t>E-mail</t>
    <phoneticPr fontId="2"/>
  </si>
  <si>
    <t>電話番号
携帯番号</t>
    <rPh sb="5" eb="7">
      <t>ケイタイ</t>
    </rPh>
    <rPh sb="7" eb="9">
      <t>バンゴウ</t>
    </rPh>
    <phoneticPr fontId="1"/>
  </si>
  <si>
    <t>電話番号
携帯番号</t>
    <rPh sb="0" eb="2">
      <t>デンワ</t>
    </rPh>
    <rPh sb="2" eb="4">
      <t>バンゴウ</t>
    </rPh>
    <rPh sb="5" eb="7">
      <t>ケイタイ</t>
    </rPh>
    <rPh sb="7" eb="9">
      <t>バンゴウ</t>
    </rPh>
    <phoneticPr fontId="2"/>
  </si>
  <si>
    <t>来所方法</t>
    <phoneticPr fontId="1"/>
  </si>
  <si>
    <t>自動車の場合
車種･ﾅﾝﾊﾞｰ</t>
    <phoneticPr fontId="1"/>
  </si>
  <si>
    <t>利用内容</t>
    <phoneticPr fontId="1"/>
  </si>
  <si>
    <t>利用期間</t>
    <phoneticPr fontId="1"/>
  </si>
  <si>
    <t>時から</t>
    <phoneticPr fontId="1"/>
  </si>
  <si>
    <t>泊</t>
    <rPh sb="0" eb="1">
      <t>シュクハk</t>
    </rPh>
    <phoneticPr fontId="1"/>
  </si>
  <si>
    <t>日</t>
    <rPh sb="0" eb="1">
      <t>ニt</t>
    </rPh>
    <phoneticPr fontId="1"/>
  </si>
  <si>
    <t>時まで</t>
    <phoneticPr fontId="1"/>
  </si>
  <si>
    <t>利用予定人数</t>
    <phoneticPr fontId="1"/>
  </si>
  <si>
    <t>男</t>
    <rPh sb="0" eb="1">
      <t>オトk</t>
    </rPh>
    <phoneticPr fontId="1"/>
  </si>
  <si>
    <t>人</t>
    <phoneticPr fontId="1"/>
  </si>
  <si>
    <t>計</t>
    <rPh sb="0" eb="1">
      <t>ケイ</t>
    </rPh>
    <phoneticPr fontId="1"/>
  </si>
  <si>
    <t>食事・宿泊</t>
    <rPh sb="0" eb="2">
      <t>ショクジ</t>
    </rPh>
    <rPh sb="3" eb="5">
      <t>シュクハク</t>
    </rPh>
    <phoneticPr fontId="1"/>
  </si>
  <si>
    <t>女</t>
    <rPh sb="0" eb="1">
      <t>オンn</t>
    </rPh>
    <phoneticPr fontId="1"/>
  </si>
  <si>
    <t>人</t>
    <rPh sb="0" eb="1">
      <t>ニン</t>
    </rPh>
    <phoneticPr fontId="1"/>
  </si>
  <si>
    <t>実験室・
使用機器の利用</t>
    <rPh sb="0" eb="3">
      <t>・</t>
    </rPh>
    <phoneticPr fontId="1"/>
  </si>
  <si>
    <t>使用機器</t>
    <phoneticPr fontId="1"/>
  </si>
  <si>
    <t>生物採集・調査・潜水作業、船舶を利用する場合は</t>
    <rPh sb="0" eb="2">
      <t>キニュ</t>
    </rPh>
    <rPh sb="16" eb="18">
      <t>リヨウ</t>
    </rPh>
    <rPh sb="20" eb="22">
      <t>バアイ</t>
    </rPh>
    <phoneticPr fontId="1"/>
  </si>
  <si>
    <t>技術職員の
承諾</t>
    <phoneticPr fontId="1"/>
  </si>
  <si>
    <t>採集・調査
 (規約の同意)</t>
    <phoneticPr fontId="1"/>
  </si>
  <si>
    <t>船舶の利用
（規約の同意）</t>
    <phoneticPr fontId="1"/>
  </si>
  <si>
    <t>生物採集依頼
（依頼書記入）</t>
    <phoneticPr fontId="1"/>
  </si>
  <si>
    <t>採集・調査の詳細</t>
    <rPh sb="0" eb="2">
      <t>・</t>
    </rPh>
    <phoneticPr fontId="1"/>
  </si>
  <si>
    <t>採集・調査日程・時間</t>
    <phoneticPr fontId="1"/>
  </si>
  <si>
    <t>採集・調査場所</t>
    <rPh sb="0" eb="1">
      <t>チョ</t>
    </rPh>
    <phoneticPr fontId="1"/>
  </si>
  <si>
    <t>採集・調査者氏名</t>
  </si>
  <si>
    <t>採集・調査内容</t>
    <phoneticPr fontId="1"/>
  </si>
  <si>
    <t xml:space="preserve">採集・調査方法 </t>
  </si>
  <si>
    <t>潜水誓約承諾書記入
潜水作業規約の同意</t>
  </si>
  <si>
    <t>ネットワークの利用</t>
    <rPh sb="0" eb="2">
      <t>リヨシヨ</t>
    </rPh>
    <phoneticPr fontId="1"/>
  </si>
  <si>
    <t>学内の方はUTLANを、所属機関がeduroamに加盟している方はeduroamをご利用ください。その他の方はご相談ください。</t>
    <rPh sb="0" eb="2">
      <t>、</t>
    </rPh>
    <phoneticPr fontId="1"/>
  </si>
  <si>
    <t>注)利用申込書に書かれた個人情報は下田臨海実験センターの事務手続きのみに使用いたします。</t>
    <phoneticPr fontId="1"/>
  </si>
  <si>
    <t>別紙　１</t>
    <rPh sb="0" eb="2">
      <t>ベッシ</t>
    </rPh>
    <phoneticPr fontId="1"/>
  </si>
  <si>
    <t>食事・宿泊内訳</t>
    <rPh sb="0" eb="2">
      <t>ショk</t>
    </rPh>
    <phoneticPr fontId="1"/>
  </si>
  <si>
    <t>利用料金</t>
    <rPh sb="0" eb="2">
      <t>リヨウ</t>
    </rPh>
    <rPh sb="2" eb="4">
      <t>リョウキン</t>
    </rPh>
    <phoneticPr fontId="1"/>
  </si>
  <si>
    <t>氏名</t>
    <rPh sb="0" eb="2">
      <t>シメ</t>
    </rPh>
    <phoneticPr fontId="1"/>
  </si>
  <si>
    <t>所属</t>
    <rPh sb="0" eb="2">
      <t>ショゾk</t>
    </rPh>
    <phoneticPr fontId="1"/>
  </si>
  <si>
    <t>利用区分</t>
    <phoneticPr fontId="1"/>
  </si>
  <si>
    <t>事務室記入</t>
    <rPh sb="0" eb="3">
      <t>ジムシツ</t>
    </rPh>
    <rPh sb="3" eb="5">
      <t>キニュウ</t>
    </rPh>
    <phoneticPr fontId="1"/>
  </si>
  <si>
    <t>食物
アレルギー</t>
    <rPh sb="0" eb="2">
      <t>ノ</t>
    </rPh>
    <phoneticPr fontId="1"/>
  </si>
  <si>
    <t>食事に関する注意事項</t>
    <phoneticPr fontId="1"/>
  </si>
  <si>
    <t>朝食</t>
  </si>
  <si>
    <t>昼食</t>
    <phoneticPr fontId="1"/>
  </si>
  <si>
    <t>夕食</t>
  </si>
  <si>
    <t>宿泊</t>
  </si>
  <si>
    <t>昼食</t>
  </si>
  <si>
    <t>食事料金計</t>
    <rPh sb="4" eb="5">
      <t>ケイ</t>
    </rPh>
    <phoneticPr fontId="1"/>
  </si>
  <si>
    <t>宿泊単価</t>
  </si>
  <si>
    <t>宿泊料金計</t>
    <rPh sb="4" eb="5">
      <t>ケイ</t>
    </rPh>
    <phoneticPr fontId="1"/>
  </si>
  <si>
    <t>利用料金計</t>
    <rPh sb="0" eb="2">
      <t>リヨウ</t>
    </rPh>
    <rPh sb="2" eb="4">
      <t>リョウキン</t>
    </rPh>
    <rPh sb="4" eb="5">
      <t>ケイ</t>
    </rPh>
    <phoneticPr fontId="1"/>
  </si>
  <si>
    <t>例）　筑波太郎</t>
    <phoneticPr fontId="1"/>
  </si>
  <si>
    <t>例）　筑波大学</t>
    <phoneticPr fontId="1"/>
  </si>
  <si>
    <t>〜</t>
    <phoneticPr fontId="1"/>
  </si>
  <si>
    <t>一般(下田)</t>
  </si>
  <si>
    <t>部屋番号</t>
    <rPh sb="0" eb="2">
      <t>ヘヤ</t>
    </rPh>
    <phoneticPr fontId="1"/>
  </si>
  <si>
    <t>ルーター</t>
    <phoneticPr fontId="1"/>
  </si>
  <si>
    <t>なし</t>
  </si>
  <si>
    <t>下田臨海実験センター船舶利用申込書</t>
    <rPh sb="15" eb="16">
      <t>コ</t>
    </rPh>
    <phoneticPr fontId="2"/>
  </si>
  <si>
    <t>申請日</t>
    <phoneticPr fontId="2"/>
  </si>
  <si>
    <t>　下記の通り、筑波大学下田臨海実験センター所有の船舶による生物採集・調査を実施したく、許可願います。なお、利用にあたってはセンター船舶利用規約を遵守します。</t>
    <phoneticPr fontId="2"/>
  </si>
  <si>
    <t>代表者氏名</t>
  </si>
  <si>
    <t>代表者所属</t>
    <phoneticPr fontId="2"/>
  </si>
  <si>
    <t>電話番号</t>
    <rPh sb="0" eb="4">
      <t>デンワバンゴウ</t>
    </rPh>
    <phoneticPr fontId="2"/>
  </si>
  <si>
    <t>e-mail</t>
    <phoneticPr fontId="2"/>
  </si>
  <si>
    <t>希望船舶</t>
    <phoneticPr fontId="2"/>
  </si>
  <si>
    <t>どちらかに○を　　　　付けてください</t>
    <rPh sb="11" eb="12">
      <t>ツ</t>
    </rPh>
    <phoneticPr fontId="2"/>
  </si>
  <si>
    <t>○</t>
    <phoneticPr fontId="2"/>
  </si>
  <si>
    <t>つくばⅡ</t>
    <phoneticPr fontId="2"/>
  </si>
  <si>
    <t>カレッタ</t>
    <phoneticPr fontId="2"/>
  </si>
  <si>
    <t>採集・調査日程</t>
  </si>
  <si>
    <t>（記入例）7月10日　13:00～15:00　　7月11日　10:00～12:00</t>
    <rPh sb="1" eb="3">
      <t>キニュウ</t>
    </rPh>
    <rPh sb="3" eb="4">
      <t>レイ</t>
    </rPh>
    <phoneticPr fontId="2"/>
  </si>
  <si>
    <t>合計</t>
    <rPh sb="0" eb="2">
      <t>ゴウケイ</t>
    </rPh>
    <phoneticPr fontId="2"/>
  </si>
  <si>
    <t>時間</t>
    <rPh sb="0" eb="2">
      <t>ジカン</t>
    </rPh>
    <phoneticPr fontId="2"/>
  </si>
  <si>
    <t>採集調査者氏名</t>
  </si>
  <si>
    <t>採集・調査場所および内容</t>
  </si>
  <si>
    <t>予定請求金額</t>
    <rPh sb="0" eb="2">
      <t>ヨテイ</t>
    </rPh>
    <rPh sb="2" eb="4">
      <t>セイキュウ</t>
    </rPh>
    <rPh sb="4" eb="6">
      <t>キンガク</t>
    </rPh>
    <phoneticPr fontId="2"/>
  </si>
  <si>
    <t>金</t>
    <rPh sb="0" eb="1">
      <t>キン</t>
    </rPh>
    <phoneticPr fontId="2"/>
  </si>
  <si>
    <t>円</t>
    <rPh sb="0" eb="1">
      <t>エン</t>
    </rPh>
    <phoneticPr fontId="2"/>
  </si>
  <si>
    <t>　請求額は実施後に確定します</t>
    <rPh sb="1" eb="4">
      <t>セイキュウガク</t>
    </rPh>
    <rPh sb="5" eb="8">
      <t>ジッシゴ</t>
    </rPh>
    <rPh sb="9" eb="11">
      <t>カクテイ</t>
    </rPh>
    <phoneticPr fontId="2"/>
  </si>
  <si>
    <t>住所</t>
    <rPh sb="0" eb="2">
      <t>ジュウショ</t>
    </rPh>
    <phoneticPr fontId="2"/>
  </si>
  <si>
    <t>所属</t>
    <rPh sb="0" eb="2">
      <t>ショゾク</t>
    </rPh>
    <phoneticPr fontId="2"/>
  </si>
  <si>
    <t>氏名</t>
    <rPh sb="0" eb="2">
      <t>シメイ</t>
    </rPh>
    <phoneticPr fontId="2"/>
  </si>
  <si>
    <t>学内者
の場合</t>
    <rPh sb="0" eb="2">
      <t>ガクナイ</t>
    </rPh>
    <rPh sb="2" eb="3">
      <t>シャ</t>
    </rPh>
    <rPh sb="6" eb="8">
      <t>バアイ</t>
    </rPh>
    <phoneticPr fontId="2"/>
  </si>
  <si>
    <t>運営交付金の場合</t>
    <rPh sb="0" eb="2">
      <t>ウンエイ</t>
    </rPh>
    <rPh sb="2" eb="5">
      <t>コウフキン</t>
    </rPh>
    <rPh sb="6" eb="8">
      <t>バアイ</t>
    </rPh>
    <phoneticPr fontId="2"/>
  </si>
  <si>
    <t>支出所管教員コード</t>
    <rPh sb="0" eb="2">
      <t>シシュツ</t>
    </rPh>
    <rPh sb="2" eb="4">
      <t>ショカン</t>
    </rPh>
    <rPh sb="4" eb="6">
      <t>キョウイン</t>
    </rPh>
    <phoneticPr fontId="2"/>
  </si>
  <si>
    <t>支出目的執行項目・コード</t>
    <rPh sb="0" eb="2">
      <t>シシュツ</t>
    </rPh>
    <rPh sb="2" eb="4">
      <t>モクテキ</t>
    </rPh>
    <rPh sb="4" eb="6">
      <t>シッコウ</t>
    </rPh>
    <rPh sb="6" eb="8">
      <t>コウモク</t>
    </rPh>
    <phoneticPr fontId="2"/>
  </si>
  <si>
    <t>１１１５＊＊＊＊＊</t>
    <phoneticPr fontId="2"/>
  </si>
  <si>
    <t>　記入例</t>
    <rPh sb="1" eb="3">
      <t>キニュウ</t>
    </rPh>
    <rPh sb="3" eb="4">
      <t>レイ</t>
    </rPh>
    <phoneticPr fontId="2"/>
  </si>
  <si>
    <t>教研－研究経費　１１１１２００２００</t>
    <rPh sb="0" eb="2">
      <t>キョウケン</t>
    </rPh>
    <rPh sb="3" eb="5">
      <t>ケンキュウ</t>
    </rPh>
    <rPh sb="5" eb="7">
      <t>ケイヒ</t>
    </rPh>
    <phoneticPr fontId="2"/>
  </si>
  <si>
    <t>外部資金の場合</t>
  </si>
  <si>
    <t>所　属　部　局　名</t>
    <rPh sb="0" eb="1">
      <t>トコロ</t>
    </rPh>
    <rPh sb="2" eb="3">
      <t>ゾク</t>
    </rPh>
    <rPh sb="4" eb="5">
      <t>ブ</t>
    </rPh>
    <rPh sb="6" eb="7">
      <t>キョク</t>
    </rPh>
    <rPh sb="8" eb="9">
      <t>メイ</t>
    </rPh>
    <phoneticPr fontId="2"/>
  </si>
  <si>
    <t>所管コード</t>
    <rPh sb="0" eb="2">
      <t>ショカン</t>
    </rPh>
    <phoneticPr fontId="2"/>
  </si>
  <si>
    <t>研究代表者氏名</t>
    <rPh sb="0" eb="2">
      <t>ケンキュウ</t>
    </rPh>
    <rPh sb="2" eb="5">
      <t>ダイヒョウシャ</t>
    </rPh>
    <rPh sb="5" eb="7">
      <t>シメイ</t>
    </rPh>
    <phoneticPr fontId="2"/>
  </si>
  <si>
    <t>補助金等名</t>
    <rPh sb="0" eb="3">
      <t>ホジョキン</t>
    </rPh>
    <rPh sb="3" eb="4">
      <t>トウ</t>
    </rPh>
    <rPh sb="4" eb="5">
      <t>メイ</t>
    </rPh>
    <phoneticPr fontId="2"/>
  </si>
  <si>
    <t>課題番号</t>
    <rPh sb="0" eb="2">
      <t>カダイ</t>
    </rPh>
    <rPh sb="2" eb="4">
      <t>バンゴウ</t>
    </rPh>
    <phoneticPr fontId="2"/>
  </si>
  <si>
    <t>○○○○○○○研究科</t>
    <phoneticPr fontId="2"/>
  </si>
  <si>
    <t>人間総合科学研究科（医学）</t>
  </si>
  <si>
    <t>111******</t>
    <phoneticPr fontId="2"/>
  </si>
  <si>
    <t>◎◎　◎◎</t>
    <phoneticPr fontId="2"/>
  </si>
  <si>
    <t>有波　忠雄</t>
  </si>
  <si>
    <t>科学研究費補助金</t>
    <rPh sb="0" eb="2">
      <t>カガク</t>
    </rPh>
    <rPh sb="2" eb="5">
      <t>ケンキュウヒ</t>
    </rPh>
    <rPh sb="5" eb="8">
      <t>ホジョキン</t>
    </rPh>
    <phoneticPr fontId="2"/>
  </si>
  <si>
    <t>********</t>
    <phoneticPr fontId="2"/>
  </si>
  <si>
    <t>研　究　課　題　名</t>
    <rPh sb="0" eb="1">
      <t>ケン</t>
    </rPh>
    <rPh sb="2" eb="3">
      <t>キワム</t>
    </rPh>
    <rPh sb="4" eb="5">
      <t>カ</t>
    </rPh>
    <rPh sb="6" eb="7">
      <t>ダイ</t>
    </rPh>
    <rPh sb="8" eb="9">
      <t>メイ</t>
    </rPh>
    <phoneticPr fontId="2"/>
  </si>
  <si>
    <t>備　　　考</t>
    <rPh sb="0" eb="1">
      <t>ソナエ</t>
    </rPh>
    <rPh sb="4" eb="5">
      <t>コウ</t>
    </rPh>
    <phoneticPr fontId="2"/>
  </si>
  <si>
    <t>　*****************</t>
    <phoneticPr fontId="2"/>
  </si>
  <si>
    <t>基盤研究（B）</t>
    <phoneticPr fontId="2"/>
  </si>
  <si>
    <t>誓　約　書</t>
  </si>
  <si>
    <t>（本人）</t>
  </si>
  <si>
    <t>記</t>
  </si>
  <si>
    <t>承　諾　書</t>
  </si>
  <si>
    <t>（学生の場合）</t>
  </si>
  <si>
    <t>下田臨海実験センター生物材料採集　依頼書</t>
    <rPh sb="0" eb="1">
      <t>シタ</t>
    </rPh>
    <rPh sb="1" eb="2">
      <t>タ</t>
    </rPh>
    <phoneticPr fontId="2"/>
  </si>
  <si>
    <t>　下記の通り、生物の採集、および飼育保管を希望します。</t>
  </si>
  <si>
    <t>代表者氏名：</t>
    <phoneticPr fontId="2"/>
  </si>
  <si>
    <t>所属先電話番号：</t>
  </si>
  <si>
    <t>e-mail:</t>
    <phoneticPr fontId="2"/>
  </si>
  <si>
    <t>生物材料名：</t>
    <phoneticPr fontId="2"/>
  </si>
  <si>
    <t>希望個体数：</t>
    <phoneticPr fontId="2"/>
  </si>
  <si>
    <t>使用目的：</t>
    <phoneticPr fontId="2"/>
  </si>
  <si>
    <t>来センター日時：　　　　　　　　　　　　　　　　　　　　　　　　　　　　　　　　　　　　　　　　　　　　　　　　　　　　　　　　　　　　　　</t>
    <phoneticPr fontId="2"/>
  </si>
  <si>
    <t>実習スケジュール表</t>
    <phoneticPr fontId="1"/>
  </si>
  <si>
    <t>実施大学・学部：</t>
    <rPh sb="0" eb="2">
      <t>ジッシ</t>
    </rPh>
    <rPh sb="2" eb="4">
      <t>ダイガク</t>
    </rPh>
    <rPh sb="5" eb="7">
      <t>ガクブ</t>
    </rPh>
    <phoneticPr fontId="23"/>
  </si>
  <si>
    <t>実習名：</t>
    <rPh sb="0" eb="3">
      <t>ジッシュウメイ</t>
    </rPh>
    <phoneticPr fontId="23"/>
  </si>
  <si>
    <t>引率教員名：</t>
    <rPh sb="0" eb="4">
      <t>インソツキョウイン</t>
    </rPh>
    <rPh sb="4" eb="5">
      <t>メイ</t>
    </rPh>
    <phoneticPr fontId="23"/>
  </si>
  <si>
    <t>実施期間：</t>
    <rPh sb="0" eb="2">
      <t>ジッシキカン</t>
    </rPh>
    <rPh sb="2" eb="4">
      <t>キカン</t>
    </rPh>
    <phoneticPr fontId="23"/>
  </si>
  <si>
    <t>　　年　　月　　日（　）　〜　　　年　　月　　日（　）</t>
    <rPh sb="17" eb="18">
      <t>ネン</t>
    </rPh>
    <phoneticPr fontId="23"/>
  </si>
  <si>
    <t>参加人数：</t>
    <rPh sb="0" eb="4">
      <t>サンカニンズウ</t>
    </rPh>
    <phoneticPr fontId="23"/>
  </si>
  <si>
    <t>教員　　　　　名、学生　　　　　　名</t>
    <phoneticPr fontId="23"/>
  </si>
  <si>
    <t>年月日</t>
    <rPh sb="0" eb="1">
      <t>ネン</t>
    </rPh>
    <rPh sb="1" eb="3">
      <t>ガッピ</t>
    </rPh>
    <phoneticPr fontId="23"/>
  </si>
  <si>
    <t>曜日</t>
    <rPh sb="0" eb="2">
      <t>ヨウビ</t>
    </rPh>
    <phoneticPr fontId="23"/>
  </si>
  <si>
    <t>時間</t>
    <rPh sb="0" eb="2">
      <t>ジカン</t>
    </rPh>
    <phoneticPr fontId="23"/>
  </si>
  <si>
    <t>実習内容</t>
    <rPh sb="0" eb="4">
      <t>ジッシュウナイヨウ</t>
    </rPh>
    <phoneticPr fontId="23"/>
  </si>
  <si>
    <t>利用希望（＊）</t>
    <rPh sb="0" eb="2">
      <t>リヨウ</t>
    </rPh>
    <rPh sb="2" eb="4">
      <t>キボウ</t>
    </rPh>
    <phoneticPr fontId="23"/>
  </si>
  <si>
    <t>午前</t>
    <phoneticPr fontId="23"/>
  </si>
  <si>
    <t>午後</t>
    <phoneticPr fontId="23"/>
  </si>
  <si>
    <t>19時以降</t>
    <rPh sb="2" eb="5">
      <t>ジイコウ</t>
    </rPh>
    <phoneticPr fontId="23"/>
  </si>
  <si>
    <t>午前</t>
  </si>
  <si>
    <t>午後</t>
  </si>
  <si>
    <t>＊実習用の生物材料の採集依頼、船舶利用の希望、磯採集、利用希望機器（顕微鏡など）、お弁当についてお書きください。</t>
    <rPh sb="1" eb="4">
      <t>ジッシュウヨウ</t>
    </rPh>
    <rPh sb="5" eb="9">
      <t>セイブツザイリョウ</t>
    </rPh>
    <rPh sb="10" eb="12">
      <t>サイシュウ</t>
    </rPh>
    <rPh sb="12" eb="14">
      <t>イライ</t>
    </rPh>
    <rPh sb="15" eb="19">
      <t>センパクリヨウ</t>
    </rPh>
    <rPh sb="20" eb="22">
      <t>キボウ</t>
    </rPh>
    <rPh sb="23" eb="26">
      <t>イソサイシュウ</t>
    </rPh>
    <rPh sb="27" eb="31">
      <t>リヨウキボウ</t>
    </rPh>
    <rPh sb="31" eb="33">
      <t>キキ</t>
    </rPh>
    <rPh sb="34" eb="37">
      <t>ケンビキョウ</t>
    </rPh>
    <rPh sb="42" eb="44">
      <t>ベントウ</t>
    </rPh>
    <rPh sb="49" eb="50">
      <t>カ</t>
    </rPh>
    <phoneticPr fontId="23"/>
  </si>
  <si>
    <t>所属機関</t>
    <phoneticPr fontId="1"/>
  </si>
  <si>
    <t>学内</t>
    <rPh sb="0" eb="2">
      <t>ガクナイ</t>
    </rPh>
    <phoneticPr fontId="1"/>
  </si>
  <si>
    <t>利用内訳</t>
    <phoneticPr fontId="1"/>
  </si>
  <si>
    <t>朝食</t>
    <rPh sb="0" eb="2">
      <t>チョウショク</t>
    </rPh>
    <phoneticPr fontId="1"/>
  </si>
  <si>
    <t>昼食</t>
    <rPh sb="0" eb="2">
      <t>チュウショク</t>
    </rPh>
    <phoneticPr fontId="1"/>
  </si>
  <si>
    <t>夕食</t>
    <rPh sb="0" eb="2">
      <t>ユウショク</t>
    </rPh>
    <phoneticPr fontId="1"/>
  </si>
  <si>
    <t>長期学生宿泊料金</t>
    <phoneticPr fontId="1"/>
  </si>
  <si>
    <t>一般利用宿泊料金</t>
  </si>
  <si>
    <t>式根島ST宿泊料金</t>
    <rPh sb="0" eb="3">
      <t>シキネジマ</t>
    </rPh>
    <rPh sb="5" eb="7">
      <t>シュクハク</t>
    </rPh>
    <phoneticPr fontId="1"/>
  </si>
  <si>
    <t>単価</t>
    <rPh sb="0" eb="2">
      <t>タンカ</t>
    </rPh>
    <phoneticPr fontId="1"/>
  </si>
  <si>
    <t>数量</t>
    <rPh sb="0" eb="2">
      <t>スウリョウ</t>
    </rPh>
    <phoneticPr fontId="1"/>
  </si>
  <si>
    <t>合計</t>
    <rPh sb="0" eb="2">
      <t>ゴウケイ</t>
    </rPh>
    <phoneticPr fontId="1"/>
  </si>
  <si>
    <t>技術職員にメール（tec@shimoda.tsukuba.ac.jp）または　電話（0558-22-1317）で必ず連絡をお願いします。</t>
    <rPh sb="0" eb="4">
      <t>ニ</t>
    </rPh>
    <rPh sb="56" eb="57">
      <t>カナラ</t>
    </rPh>
    <phoneticPr fontId="1"/>
  </si>
  <si>
    <t>筑波大学下田臨海実験センター　利用者内訳</t>
    <rPh sb="0" eb="2">
      <t>シモd</t>
    </rPh>
    <phoneticPr fontId="1"/>
  </si>
  <si>
    <t>氏名　/  職名</t>
    <rPh sb="6" eb="8">
      <t>ショクメイ</t>
    </rPh>
    <phoneticPr fontId="1"/>
  </si>
  <si>
    <t>使用部屋の
希望事項</t>
    <rPh sb="6" eb="8">
      <t>キボ</t>
    </rPh>
    <rPh sb="8" eb="10">
      <t>ジコウ</t>
    </rPh>
    <phoneticPr fontId="1"/>
  </si>
  <si>
    <t>職名</t>
    <rPh sb="0" eb="2">
      <t>ショクメイ</t>
    </rPh>
    <phoneticPr fontId="1"/>
  </si>
  <si>
    <t>センターネットワーク接続についての注意する事項（利用手引き参照）について遵守しますか</t>
    <rPh sb="24" eb="28">
      <t>リヨウテビク</t>
    </rPh>
    <rPh sb="29" eb="31">
      <t>サンショウ</t>
    </rPh>
    <phoneticPr fontId="1"/>
  </si>
  <si>
    <t>学部生</t>
    <rPh sb="0" eb="3">
      <t>ガクセイ</t>
    </rPh>
    <phoneticPr fontId="1"/>
  </si>
  <si>
    <t>　貴センターにおいて下記の研究のために行う潜水作業による研究調査活動中には，法令、および下田臨海実験センター潜水作業規約に遵守し，健康や機材に十分留意して活動し，活動中に生じた私に関わる一切の事故等の責任については自身が負うことを誓約いたします。</t>
    <rPh sb="81" eb="84">
      <t>カツドウチュウ</t>
    </rPh>
    <phoneticPr fontId="1"/>
  </si>
  <si>
    <t>筑波大学下田臨海実験センター長　殿</t>
    <phoneticPr fontId="1"/>
  </si>
  <si>
    <t>血液型：</t>
    <phoneticPr fontId="1"/>
  </si>
  <si>
    <t>筑波大学下田臨海実験センター長　　殿　　</t>
    <phoneticPr fontId="1"/>
  </si>
  <si>
    <t>（保証人）</t>
    <phoneticPr fontId="1"/>
  </si>
  <si>
    <t>本人との続柄：</t>
    <phoneticPr fontId="1"/>
  </si>
  <si>
    <t>上記誓約書の内容について承諾いたします。</t>
    <phoneticPr fontId="1"/>
  </si>
  <si>
    <t>※必ず自署・押印して下さい。</t>
    <phoneticPr fontId="1"/>
  </si>
  <si>
    <t>電話番号　：</t>
    <phoneticPr fontId="1"/>
  </si>
  <si>
    <t>所　　　属　：</t>
    <phoneticPr fontId="1"/>
  </si>
  <si>
    <t>氏　　　名　：　</t>
    <phoneticPr fontId="1"/>
  </si>
  <si>
    <t>氏　　名　　：</t>
    <phoneticPr fontId="1"/>
  </si>
  <si>
    <t>住　　　所　：</t>
    <phoneticPr fontId="1"/>
  </si>
  <si>
    <t xml:space="preserve"> 〒</t>
    <phoneticPr fontId="1"/>
  </si>
  <si>
    <t>住　　所　　：</t>
    <phoneticPr fontId="1"/>
  </si>
  <si>
    <t>〒</t>
    <phoneticPr fontId="1"/>
  </si>
  <si>
    <t>研究内容</t>
    <phoneticPr fontId="1"/>
  </si>
  <si>
    <t>期間</t>
    <phoneticPr fontId="1"/>
  </si>
  <si>
    <r>
      <t>　</t>
    </r>
    <r>
      <rPr>
        <u/>
        <sz val="11"/>
        <rFont val="ＭＳ Ｐ明朝"/>
        <family val="1"/>
        <charset val="128"/>
      </rPr>
      <t>　　　　　　　　　　　　　　　　　　　　　　　　　</t>
    </r>
    <phoneticPr fontId="1"/>
  </si>
  <si>
    <t>　　　　　　　　　　　　印</t>
    <phoneticPr fontId="1"/>
  </si>
  <si>
    <t>大学院生</t>
  </si>
  <si>
    <t>指導教員所属
（学生利用の場合）</t>
    <rPh sb="0" eb="3">
      <t>シドウキョウカン</t>
    </rPh>
    <rPh sb="3" eb="4">
      <t>イn</t>
    </rPh>
    <rPh sb="4" eb="6">
      <t>ショゾク</t>
    </rPh>
    <rPh sb="7" eb="9">
      <t>ガクセイ</t>
    </rPh>
    <rPh sb="9" eb="11">
      <t>リヨウ</t>
    </rPh>
    <rPh sb="12" eb="14">
      <t>バアイ</t>
    </rPh>
    <phoneticPr fontId="2"/>
  </si>
  <si>
    <t>職名（指導教員）</t>
    <rPh sb="0" eb="2">
      <t>ショクメイ</t>
    </rPh>
    <rPh sb="3" eb="5">
      <t>シドウ</t>
    </rPh>
    <rPh sb="5" eb="7">
      <t>キョウイn</t>
    </rPh>
    <phoneticPr fontId="1"/>
  </si>
  <si>
    <t>代表者所属（職名）：</t>
    <rPh sb="6" eb="8">
      <t>ショクメイ</t>
    </rPh>
    <phoneticPr fontId="1"/>
  </si>
  <si>
    <t>利用課金が発生します。
ご了承願います</t>
    <rPh sb="0" eb="2">
      <t>リヨウ</t>
    </rPh>
    <rPh sb="2" eb="4">
      <t>カキン</t>
    </rPh>
    <rPh sb="5" eb="7">
      <t>ハッセイ</t>
    </rPh>
    <rPh sb="13" eb="15">
      <t>リョウショウ</t>
    </rPh>
    <rPh sb="15" eb="16">
      <t>ネガ</t>
    </rPh>
    <phoneticPr fontId="2"/>
  </si>
  <si>
    <t>　　　　　年　　月　　日　　～　　年　　月　　日</t>
    <phoneticPr fontId="1"/>
  </si>
  <si>
    <t>※宿泊する部屋は相部屋になることがありますのでご了承ください。お部屋のご要望がある場合はご相談ください。</t>
    <rPh sb="1" eb="3">
      <t>シュク</t>
    </rPh>
    <phoneticPr fontId="1"/>
  </si>
  <si>
    <t>職名区分</t>
    <rPh sb="0" eb="2">
      <t>ショクメイ</t>
    </rPh>
    <rPh sb="2" eb="4">
      <t>クブn</t>
    </rPh>
    <phoneticPr fontId="1"/>
  </si>
  <si>
    <t>職名/学年</t>
    <rPh sb="0" eb="2">
      <t>ショクメイ</t>
    </rPh>
    <rPh sb="3" eb="5">
      <t>ガクネン</t>
    </rPh>
    <phoneticPr fontId="1"/>
  </si>
  <si>
    <t>円</t>
    <rPh sb="0" eb="1">
      <t>エン</t>
    </rPh>
    <phoneticPr fontId="1"/>
  </si>
  <si>
    <t>〒　</t>
    <phoneticPr fontId="2"/>
  </si>
  <si>
    <r>
      <t xml:space="preserve">請求先
</t>
    </r>
    <r>
      <rPr>
        <sz val="11"/>
        <rFont val="ＭＳ Ｐ明朝"/>
        <family val="1"/>
        <charset val="128"/>
      </rPr>
      <t>（氏名と請求先が
違う場合記入）</t>
    </r>
    <phoneticPr fontId="2"/>
  </si>
  <si>
    <t>田中　太郎</t>
    <rPh sb="0" eb="2">
      <t>タナカ</t>
    </rPh>
    <rPh sb="3" eb="5">
      <t>タロウ</t>
    </rPh>
    <phoneticPr fontId="1"/>
  </si>
  <si>
    <t>円</t>
    <rPh sb="0" eb="1">
      <t>エン</t>
    </rPh>
    <phoneticPr fontId="1"/>
  </si>
  <si>
    <t>２名以上、食事・宿泊要の方は、
「利用者内訳」に記入をお願いします。</t>
    <rPh sb="5" eb="7">
      <t>ショク</t>
    </rPh>
    <rPh sb="8" eb="10">
      <t>シュクハク</t>
    </rPh>
    <rPh sb="10" eb="11">
      <t>ヨウ</t>
    </rPh>
    <rPh sb="26" eb="27">
      <t>イネガイシム</t>
    </rPh>
    <phoneticPr fontId="1"/>
  </si>
  <si>
    <t>無回答</t>
    <rPh sb="0" eb="3">
      <t>ムカイトウ</t>
    </rPh>
    <phoneticPr fontId="1"/>
  </si>
  <si>
    <t>人</t>
    <phoneticPr fontId="1"/>
  </si>
  <si>
    <t>無回答</t>
    <rPh sb="0" eb="3">
      <t>ムカイトウ</t>
    </rPh>
    <phoneticPr fontId="1"/>
  </si>
  <si>
    <r>
      <t>利用目的</t>
    </r>
    <r>
      <rPr>
        <b/>
        <sz val="9"/>
        <rFont val="ＭＳ 明朝"/>
        <family val="1"/>
        <charset val="128"/>
      </rPr>
      <t xml:space="preserve">
</t>
    </r>
    <r>
      <rPr>
        <b/>
        <sz val="9"/>
        <color rgb="FFFF0000"/>
        <rFont val="ＭＳ 明朝"/>
        <family val="1"/>
        <charset val="128"/>
      </rPr>
      <t>(年次報告書の研究課題として公開されます）</t>
    </r>
    <rPh sb="0" eb="2">
      <t>リヨウ</t>
    </rPh>
    <rPh sb="2" eb="4">
      <t>モクテキ</t>
    </rPh>
    <rPh sb="6" eb="11">
      <t>ネンジホウコクショ</t>
    </rPh>
    <rPh sb="12" eb="16">
      <t>ケンキュウカダイ</t>
    </rPh>
    <rPh sb="19" eb="21">
      <t>コウカイ</t>
    </rPh>
    <phoneticPr fontId="2"/>
  </si>
  <si>
    <t>リストから選択</t>
    <phoneticPr fontId="1"/>
  </si>
  <si>
    <t>露木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</si>
</sst>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Red]&quot;¥&quot;\-#,##0"/>
    <numFmt numFmtId="165" formatCode="0_);[Red]\(0\)"/>
    <numFmt numFmtId="166" formatCode="[$-F800]dddd\,\ mmmm\ dd\,\ yyyy"/>
    <numFmt numFmtId="167" formatCode="yyyy&quot;年&quot;m&quot;月&quot;d&quot;日&quot;;@"/>
    <numFmt numFmtId="168" formatCode="m/d;@"/>
    <numFmt numFmtId="169" formatCode="yyyy/m/d;@"/>
    <numFmt numFmtId="170" formatCode="[$-411]ggge&quot;年&quot;m&quot;月&quot;d&quot;日&quot;;@"/>
    <numFmt numFmtId="171" formatCode="#,##0_ "/>
    <numFmt numFmtId="172" formatCode="#,##0_ ;[Red]\-#,##0\ "/>
  </numFmts>
  <fonts count="84">
    <font>
      <sz val="12"/>
      <color theme="1"/>
      <name val="Calibri"/>
      <family val="2"/>
      <charset val="128"/>
      <scheme val="minor"/>
    </font>
    <font>
      <sz val="6"/>
      <name val="Calibri"/>
      <family val="2"/>
      <charset val="128"/>
      <scheme val="minor"/>
    </font>
    <font>
      <sz val="6"/>
      <name val="ＭＳ Ｐゴシック"/>
      <family val="3"/>
      <charset val="128"/>
    </font>
    <font>
      <b/>
      <sz val="12"/>
      <name val="ＭＳ 明朝"/>
      <family val="1"/>
      <charset val="128"/>
    </font>
    <font>
      <sz val="12"/>
      <name val="ＭＳ 明朝"/>
      <family val="1"/>
      <charset val="128"/>
    </font>
    <font>
      <sz val="12"/>
      <color theme="1"/>
      <name val="ＭＳ 明朝"/>
      <family val="1"/>
      <charset val="128"/>
    </font>
    <font>
      <b/>
      <sz val="16"/>
      <color theme="1"/>
      <name val="ＭＳ 明朝"/>
      <family val="1"/>
      <charset val="128"/>
    </font>
    <font>
      <sz val="14"/>
      <color theme="1"/>
      <name val="ＭＳ 明朝"/>
      <family val="1"/>
      <charset val="128"/>
    </font>
    <font>
      <b/>
      <sz val="14"/>
      <color theme="1"/>
      <name val="ＭＳ 明朝"/>
      <family val="1"/>
      <charset val="128"/>
    </font>
    <font>
      <sz val="11"/>
      <name val="ＭＳ Ｐゴシック"/>
      <family val="3"/>
      <charset val="128"/>
    </font>
    <font>
      <sz val="12"/>
      <name val="平成明朝"/>
      <family val="3"/>
      <charset val="128"/>
    </font>
    <font>
      <b/>
      <sz val="16"/>
      <name val="ＭＳ 明朝"/>
      <family val="1"/>
      <charset val="128"/>
    </font>
    <font>
      <sz val="10"/>
      <name val="ＭＳ 明朝"/>
      <family val="1"/>
      <charset val="128"/>
    </font>
    <font>
      <sz val="11"/>
      <name val="ＭＳ 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36"/>
      <name val="ＭＳ ゴシック"/>
      <family val="3"/>
      <charset val="128"/>
    </font>
    <font>
      <sz val="18"/>
      <name val="ＭＳ ゴシック"/>
      <family val="3"/>
      <charset val="128"/>
    </font>
    <font>
      <sz val="12"/>
      <color rgb="FF000000"/>
      <name val="ＭＳ Ｐゴシック"/>
      <family val="2"/>
      <charset val="128"/>
    </font>
    <font>
      <sz val="16"/>
      <color rgb="FF000000"/>
      <name val="ＭＳ Ｐゴシック"/>
      <family val="2"/>
      <charset val="128"/>
    </font>
    <font>
      <b/>
      <sz val="9"/>
      <color rgb="FF000000"/>
      <name val="ＭＳ Ｐゴシック"/>
      <family val="2"/>
      <charset val="128"/>
    </font>
    <font>
      <sz val="12"/>
      <name val="Osaka"/>
      <family val="3"/>
      <charset val="128"/>
    </font>
    <font>
      <sz val="6"/>
      <name val="Osaka"/>
      <family val="3"/>
      <charset val="128"/>
    </font>
    <font>
      <sz val="11"/>
      <name val="ＭＳ 明朝"/>
      <family val="1"/>
      <charset val="128"/>
    </font>
    <font>
      <b/>
      <sz val="12"/>
      <name val="ＭＳ ゴシック"/>
      <family val="3"/>
      <charset val="128"/>
    </font>
    <font>
      <sz val="12"/>
      <name val="Times"/>
      <family val="1"/>
    </font>
    <font>
      <b/>
      <sz val="11"/>
      <color theme="1"/>
      <name val="ＭＳ 明朝"/>
      <family val="1"/>
      <charset val="128"/>
    </font>
    <font>
      <b/>
      <sz val="10"/>
      <name val="ＭＳ 明朝"/>
      <family val="1"/>
      <charset val="128"/>
    </font>
    <font>
      <b/>
      <sz val="14"/>
      <color rgb="FFFF0000"/>
      <name val="ＭＳ 明朝"/>
      <family val="1"/>
      <charset val="128"/>
    </font>
    <font>
      <b/>
      <sz val="12"/>
      <color theme="1"/>
      <name val="ＭＳ 明朝"/>
      <family val="1"/>
      <charset val="128"/>
    </font>
    <font>
      <b/>
      <sz val="10"/>
      <color theme="1"/>
      <name val="ＭＳ 明朝"/>
      <family val="1"/>
      <charset val="128"/>
    </font>
    <font>
      <b/>
      <sz val="10"/>
      <color theme="1"/>
      <name val="ＭＳ Ｐ明朝"/>
      <family val="1"/>
      <charset val="128"/>
    </font>
    <font>
      <b/>
      <sz val="18"/>
      <color theme="1"/>
      <name val="ＭＳ 明朝"/>
      <family val="1"/>
      <charset val="128"/>
    </font>
    <font>
      <b/>
      <sz val="14"/>
      <name val="ＭＳ 明朝"/>
      <family val="1"/>
      <charset val="128"/>
    </font>
    <font>
      <sz val="14"/>
      <color theme="1"/>
      <name val="Calibri"/>
      <family val="2"/>
      <charset val="128"/>
      <scheme val="minor"/>
    </font>
    <font>
      <sz val="16"/>
      <color theme="1"/>
      <name val="ＭＳ 明朝"/>
      <family val="1"/>
      <charset val="128"/>
    </font>
    <font>
      <u/>
      <sz val="12"/>
      <color theme="10"/>
      <name val="Calibri"/>
      <family val="2"/>
      <charset val="128"/>
      <scheme val="minor"/>
    </font>
    <font>
      <sz val="14"/>
      <color theme="1"/>
      <name val="ＭＳ Ｐゴシック"/>
      <family val="3"/>
      <charset val="128"/>
    </font>
    <font>
      <b/>
      <sz val="22"/>
      <color theme="1"/>
      <name val="ＭＳ Ｐゴシック"/>
      <family val="3"/>
      <charset val="128"/>
    </font>
    <font>
      <b/>
      <sz val="14"/>
      <color theme="1"/>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10"/>
      <color rgb="FF000000"/>
      <name val="ＭＳ Ｐゴシック"/>
      <family val="3"/>
      <charset val="128"/>
    </font>
    <font>
      <sz val="10"/>
      <color theme="1"/>
      <name val="ＭＳ Ｐゴシック"/>
      <family val="3"/>
      <charset val="128"/>
    </font>
    <font>
      <sz val="10"/>
      <color rgb="FF000000"/>
      <name val="ＭＳ Ｐゴシック"/>
      <family val="3"/>
      <charset val="128"/>
    </font>
    <font>
      <b/>
      <sz val="8"/>
      <color theme="1"/>
      <name val="ＭＳ Ｐゴシック"/>
      <family val="3"/>
      <charset val="128"/>
    </font>
    <font>
      <sz val="8"/>
      <color theme="1"/>
      <name val="ＭＳ Ｐゴシック"/>
      <family val="3"/>
      <charset val="128"/>
    </font>
    <font>
      <b/>
      <sz val="11"/>
      <name val="ＭＳ 明朝"/>
      <family val="1"/>
      <charset val="128"/>
    </font>
    <font>
      <sz val="11"/>
      <color theme="1"/>
      <name val="ＭＳ Ｐゴシック"/>
      <family val="3"/>
      <charset val="128"/>
    </font>
    <font>
      <b/>
      <sz val="16"/>
      <color theme="1"/>
      <name val="ＭＳ Ｐゴシック"/>
      <family val="3"/>
      <charset val="128"/>
    </font>
    <font>
      <sz val="11"/>
      <color rgb="FF000000"/>
      <name val="ＭＳ Ｐゴシック"/>
      <family val="3"/>
      <charset val="128"/>
    </font>
    <font>
      <b/>
      <sz val="18"/>
      <name val="ＭＳ 明朝"/>
      <family val="1"/>
      <charset val="128"/>
    </font>
    <font>
      <sz val="8"/>
      <color theme="1"/>
      <name val="ＭＳ 明朝"/>
      <family val="1"/>
      <charset val="128"/>
    </font>
    <font>
      <b/>
      <sz val="8"/>
      <color theme="1"/>
      <name val="ＭＳ 明朝"/>
      <family val="1"/>
      <charset val="128"/>
    </font>
    <font>
      <b/>
      <sz val="8"/>
      <name val="ＭＳ 明朝"/>
      <family val="1"/>
      <charset val="128"/>
    </font>
    <font>
      <sz val="11"/>
      <name val="MS Mincho"/>
      <family val="1"/>
      <charset val="128"/>
    </font>
    <font>
      <b/>
      <sz val="14"/>
      <name val="ＭＳ Ｐゴシック"/>
      <family val="2"/>
      <charset val="128"/>
    </font>
    <font>
      <b/>
      <sz val="14"/>
      <name val="ＭＳ Ｐゴシック"/>
      <family val="3"/>
      <charset val="128"/>
    </font>
    <font>
      <u/>
      <sz val="12"/>
      <color theme="10"/>
      <name val="ＭＳ Ｐゴシック"/>
      <family val="3"/>
      <charset val="128"/>
    </font>
    <font>
      <sz val="12"/>
      <color theme="1"/>
      <name val="ＭＳ Ｐゴシック"/>
      <family val="3"/>
      <charset val="128"/>
    </font>
    <font>
      <sz val="12"/>
      <color theme="1"/>
      <name val="ＭＳ Ｐゴシック"/>
      <family val="2"/>
      <charset val="128"/>
    </font>
    <font>
      <sz val="16"/>
      <color theme="1"/>
      <name val="ＭＳ Ｐゴシック"/>
      <family val="3"/>
      <charset val="128"/>
    </font>
    <font>
      <b/>
      <sz val="11"/>
      <name val="ＭＳ Ｐゴシック"/>
      <family val="3"/>
      <charset val="128"/>
    </font>
    <font>
      <sz val="11"/>
      <name val="ＭＳ Ｐ明朝"/>
      <family val="1"/>
      <charset val="128"/>
    </font>
    <font>
      <sz val="10.5"/>
      <name val="ＭＳ Ｐ明朝"/>
      <family val="1"/>
      <charset val="128"/>
    </font>
    <font>
      <u/>
      <sz val="11"/>
      <name val="ＭＳ Ｐ明朝"/>
      <family val="1"/>
      <charset val="128"/>
    </font>
    <font>
      <sz val="12"/>
      <name val="ＭＳ Ｐ明朝"/>
      <family val="1"/>
      <charset val="128"/>
    </font>
    <font>
      <sz val="14"/>
      <name val="ＭＳ Ｐ明朝"/>
      <family val="1"/>
      <charset val="128"/>
    </font>
    <font>
      <sz val="10.5"/>
      <name val="ＭＳ 明朝"/>
      <family val="1"/>
      <charset val="128"/>
    </font>
    <font>
      <sz val="10"/>
      <name val="ＭＳ Ｐ明朝"/>
      <family val="1"/>
      <charset val="128"/>
    </font>
    <font>
      <b/>
      <sz val="14"/>
      <name val="ＭＳ Ｐ明朝"/>
      <family val="1"/>
      <charset val="128"/>
    </font>
    <font>
      <b/>
      <sz val="11"/>
      <name val="ＭＳ Ｐ明朝"/>
      <family val="1"/>
      <charset val="128"/>
    </font>
    <font>
      <b/>
      <sz val="12"/>
      <name val="ＭＳ Ｐ明朝"/>
      <family val="1"/>
      <charset val="128"/>
    </font>
    <font>
      <sz val="12"/>
      <color rgb="FFFF0000"/>
      <name val="ＭＳ Ｐ明朝"/>
      <family val="1"/>
      <charset val="128"/>
    </font>
    <font>
      <sz val="14"/>
      <color theme="1"/>
      <name val="ＭＳ Ｐゴシック"/>
      <family val="2"/>
      <charset val="128"/>
    </font>
    <font>
      <u/>
      <sz val="10"/>
      <color theme="10"/>
      <name val="Calibri"/>
      <family val="2"/>
      <charset val="128"/>
      <scheme val="minor"/>
    </font>
    <font>
      <b/>
      <sz val="12"/>
      <name val="Osaka"/>
      <family val="3"/>
      <charset val="128"/>
    </font>
    <font>
      <b/>
      <sz val="9"/>
      <name val="ＭＳ 明朝"/>
      <family val="1"/>
      <charset val="128"/>
    </font>
    <font>
      <b/>
      <sz val="9"/>
      <color rgb="FFFF0000"/>
      <name val="ＭＳ 明朝"/>
      <family val="1"/>
      <charset val="128"/>
    </font>
  </fonts>
  <fills count="1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ECFF"/>
        <bgColor indexed="64"/>
      </patternFill>
    </fill>
    <fill>
      <patternFill patternType="solid">
        <fgColor indexed="41"/>
        <bgColor indexed="64"/>
      </patternFill>
    </fill>
    <fill>
      <patternFill patternType="solid">
        <fgColor rgb="FF92D050"/>
        <bgColor indexed="64"/>
      </patternFill>
    </fill>
    <fill>
      <patternFill patternType="solid">
        <fgColor rgb="FFCCFFFF"/>
        <bgColor indexed="64"/>
      </patternFill>
    </fill>
    <fill>
      <patternFill patternType="solid">
        <fgColor them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right style="thin">
        <color indexed="9"/>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style="thin">
        <color indexed="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9"/>
      </left>
      <right style="thin">
        <color indexed="9"/>
      </right>
      <top style="thin">
        <color indexed="9"/>
      </top>
      <bottom style="thin">
        <color indexed="64"/>
      </bottom>
      <diagonal/>
    </border>
    <border>
      <left style="medium">
        <color indexed="64"/>
      </left>
      <right style="medium">
        <color auto="1"/>
      </right>
      <top style="medium">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auto="1"/>
      </right>
      <top/>
      <bottom style="double">
        <color indexed="64"/>
      </bottom>
      <diagonal/>
    </border>
    <border>
      <left style="medium">
        <color indexed="64"/>
      </left>
      <right style="medium">
        <color auto="1"/>
      </right>
      <top style="hair">
        <color auto="1"/>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auto="1"/>
      </right>
      <top style="hair">
        <color indexed="64"/>
      </top>
      <bottom style="hair">
        <color auto="1"/>
      </bottom>
      <diagonal/>
    </border>
    <border>
      <left style="hair">
        <color indexed="64"/>
      </left>
      <right/>
      <top style="double">
        <color indexed="64"/>
      </top>
      <bottom style="medium">
        <color indexed="64"/>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indexed="64"/>
      </left>
      <right style="thin">
        <color indexed="64"/>
      </right>
      <top/>
      <bottom/>
      <diagonal/>
    </border>
    <border>
      <left style="medium">
        <color auto="1"/>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auto="1"/>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medium">
        <color auto="1"/>
      </right>
      <top style="thin">
        <color indexed="64"/>
      </top>
      <bottom style="double">
        <color auto="1"/>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Down="1">
      <left style="thin">
        <color auto="1"/>
      </left>
      <right style="thin">
        <color auto="1"/>
      </right>
      <top style="double">
        <color auto="1"/>
      </top>
      <bottom style="medium">
        <color auto="1"/>
      </bottom>
      <diagonal style="thin">
        <color auto="1"/>
      </diagonal>
    </border>
    <border>
      <left style="hair">
        <color indexed="64"/>
      </left>
      <right style="thin">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9"/>
      </bottom>
      <diagonal/>
    </border>
    <border>
      <left/>
      <right style="thin">
        <color indexed="9"/>
      </right>
      <top/>
      <bottom style="thin">
        <color indexed="9"/>
      </bottom>
      <diagonal/>
    </border>
    <border>
      <left style="thin">
        <color indexed="64"/>
      </left>
      <right/>
      <top style="medium">
        <color indexed="64"/>
      </top>
      <bottom/>
      <diagonal/>
    </border>
  </borders>
  <cellStyleXfs count="6">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0" fillId="0" borderId="0"/>
    <xf numFmtId="0" fontId="22" fillId="0" borderId="0"/>
    <xf numFmtId="0" fontId="37" fillId="0" borderId="0" applyNumberFormat="0" applyFill="0" applyBorder="0" applyAlignment="0" applyProtection="0">
      <alignment vertical="center"/>
    </xf>
  </cellStyleXfs>
  <cellXfs count="596">
    <xf numFmtId="0" fontId="0" fillId="0" borderId="0" xfId="0">
      <alignment vertical="center"/>
    </xf>
    <xf numFmtId="0" fontId="13" fillId="0" borderId="47" xfId="1" applyFont="1" applyBorder="1">
      <alignment vertical="center"/>
    </xf>
    <xf numFmtId="0" fontId="13" fillId="0" borderId="48" xfId="1" applyFont="1" applyBorder="1">
      <alignment vertical="center"/>
    </xf>
    <xf numFmtId="0" fontId="14" fillId="0" borderId="47" xfId="1" applyFont="1" applyBorder="1">
      <alignment vertical="center"/>
    </xf>
    <xf numFmtId="0" fontId="14" fillId="0" borderId="49" xfId="1" applyFont="1" applyBorder="1">
      <alignment vertical="center"/>
    </xf>
    <xf numFmtId="0" fontId="15" fillId="0" borderId="47" xfId="1" applyFont="1" applyBorder="1">
      <alignment vertical="center"/>
    </xf>
    <xf numFmtId="0" fontId="17" fillId="0" borderId="49" xfId="1" applyFont="1" applyBorder="1">
      <alignment vertical="center"/>
    </xf>
    <xf numFmtId="0" fontId="15" fillId="0" borderId="51" xfId="1" applyFont="1" applyBorder="1">
      <alignment vertical="center"/>
    </xf>
    <xf numFmtId="0" fontId="17" fillId="0" borderId="52" xfId="1" applyFont="1" applyBorder="1">
      <alignment vertical="center"/>
    </xf>
    <xf numFmtId="0" fontId="18" fillId="0" borderId="49" xfId="1" applyFont="1" applyBorder="1">
      <alignment vertical="center"/>
    </xf>
    <xf numFmtId="0" fontId="18" fillId="0" borderId="47" xfId="1" applyFont="1" applyBorder="1">
      <alignment vertical="center"/>
    </xf>
    <xf numFmtId="0" fontId="13" fillId="0" borderId="60" xfId="1" applyFont="1" applyBorder="1">
      <alignment vertical="center"/>
    </xf>
    <xf numFmtId="0" fontId="18" fillId="0" borderId="61" xfId="1" applyFont="1" applyBorder="1">
      <alignment vertical="center"/>
    </xf>
    <xf numFmtId="0" fontId="16" fillId="0" borderId="47" xfId="1" applyFont="1" applyBorder="1" applyAlignment="1">
      <alignment horizontal="center" vertical="center"/>
    </xf>
    <xf numFmtId="0" fontId="13" fillId="0" borderId="51" xfId="1" applyFont="1" applyBorder="1">
      <alignment vertical="center"/>
    </xf>
    <xf numFmtId="0" fontId="4" fillId="0" borderId="0" xfId="4" applyFont="1" applyAlignment="1">
      <alignment vertical="center"/>
    </xf>
    <xf numFmtId="0" fontId="4" fillId="0" borderId="43" xfId="4" applyFont="1" applyBorder="1" applyAlignment="1">
      <alignment vertical="center" shrinkToFit="1"/>
    </xf>
    <xf numFmtId="0" fontId="12" fillId="0" borderId="43" xfId="4" applyFont="1" applyBorder="1" applyAlignment="1">
      <alignment horizontal="center" vertical="center"/>
    </xf>
    <xf numFmtId="0" fontId="4" fillId="0" borderId="63" xfId="4" applyFont="1" applyBorder="1" applyAlignment="1">
      <alignment vertical="center" shrinkToFit="1"/>
    </xf>
    <xf numFmtId="0" fontId="4" fillId="0" borderId="63" xfId="4" applyFont="1" applyBorder="1" applyAlignment="1">
      <alignment horizontal="center" vertical="center"/>
    </xf>
    <xf numFmtId="0" fontId="4" fillId="0" borderId="65" xfId="4" applyFont="1" applyBorder="1" applyAlignment="1">
      <alignment vertical="center" shrinkToFit="1"/>
    </xf>
    <xf numFmtId="0" fontId="4" fillId="0" borderId="65" xfId="4" applyFont="1" applyBorder="1" applyAlignment="1">
      <alignment horizontal="center" vertical="center"/>
    </xf>
    <xf numFmtId="0" fontId="9" fillId="0" borderId="47" xfId="1" applyBorder="1">
      <alignment vertical="center"/>
    </xf>
    <xf numFmtId="0" fontId="11" fillId="0" borderId="47" xfId="1" applyFont="1" applyBorder="1" applyAlignment="1">
      <alignment horizontal="center" vertical="center"/>
    </xf>
    <xf numFmtId="0" fontId="25" fillId="0" borderId="51" xfId="1" applyFont="1" applyBorder="1" applyAlignment="1">
      <alignment horizontal="center" vertical="center"/>
    </xf>
    <xf numFmtId="0" fontId="9" fillId="0" borderId="51" xfId="1" applyBorder="1">
      <alignment vertical="center"/>
    </xf>
    <xf numFmtId="0" fontId="26" fillId="0" borderId="47" xfId="1" applyFont="1" applyBorder="1" applyAlignment="1">
      <alignment horizontal="justify" vertical="center"/>
    </xf>
    <xf numFmtId="0" fontId="4" fillId="0" borderId="47" xfId="1" applyFont="1" applyBorder="1" applyAlignment="1">
      <alignment horizontal="right" vertical="center"/>
    </xf>
    <xf numFmtId="0" fontId="4" fillId="0" borderId="47" xfId="1" applyFont="1" applyBorder="1" applyAlignment="1">
      <alignment horizontal="justify" vertical="center"/>
    </xf>
    <xf numFmtId="0" fontId="26" fillId="0" borderId="60" xfId="1" applyFont="1" applyBorder="1" applyAlignment="1">
      <alignment horizontal="justify" vertical="center"/>
    </xf>
    <xf numFmtId="0" fontId="4" fillId="0" borderId="65" xfId="1" applyFont="1" applyBorder="1" applyAlignment="1">
      <alignment horizontal="justify" vertical="center"/>
    </xf>
    <xf numFmtId="0" fontId="4" fillId="0" borderId="63" xfId="1" applyFont="1" applyBorder="1" applyAlignment="1">
      <alignment horizontal="justify" vertical="center"/>
    </xf>
    <xf numFmtId="0" fontId="10" fillId="0" borderId="43" xfId="1" applyFont="1" applyBorder="1" applyAlignment="1">
      <alignment horizontal="justify" vertical="center"/>
    </xf>
    <xf numFmtId="0" fontId="0" fillId="6" borderId="1" xfId="0" applyFill="1" applyBorder="1">
      <alignment vertical="center"/>
    </xf>
    <xf numFmtId="0" fontId="0" fillId="0" borderId="1" xfId="0" applyBorder="1">
      <alignment vertical="center"/>
    </xf>
    <xf numFmtId="0" fontId="0" fillId="0" borderId="1" xfId="0" applyBorder="1" applyAlignment="1">
      <alignment vertical="center" wrapText="1"/>
    </xf>
    <xf numFmtId="0" fontId="38" fillId="0" borderId="0" xfId="0" applyFont="1" applyProtection="1">
      <alignment vertical="center"/>
      <protection locked="0"/>
    </xf>
    <xf numFmtId="49" fontId="45" fillId="0" borderId="25" xfId="3" applyNumberFormat="1" applyFont="1" applyBorder="1" applyAlignment="1" applyProtection="1">
      <alignment horizontal="center" vertical="center"/>
      <protection locked="0"/>
    </xf>
    <xf numFmtId="49" fontId="45" fillId="0" borderId="24" xfId="3" applyNumberFormat="1" applyFont="1" applyBorder="1" applyAlignment="1" applyProtection="1">
      <alignment horizontal="center" vertical="center"/>
      <protection locked="0"/>
    </xf>
    <xf numFmtId="49" fontId="45" fillId="0" borderId="26" xfId="3" applyNumberFormat="1" applyFont="1" applyBorder="1" applyAlignment="1" applyProtection="1">
      <alignment horizontal="center" vertical="center"/>
      <protection locked="0"/>
    </xf>
    <xf numFmtId="49" fontId="45" fillId="0" borderId="31" xfId="3" applyNumberFormat="1" applyFont="1" applyBorder="1" applyAlignment="1" applyProtection="1">
      <alignment horizontal="center" vertical="center"/>
      <protection locked="0"/>
    </xf>
    <xf numFmtId="0" fontId="47" fillId="4" borderId="71" xfId="0" applyFont="1" applyFill="1" applyBorder="1" applyProtection="1">
      <alignment vertical="center"/>
      <protection locked="0"/>
    </xf>
    <xf numFmtId="0" fontId="47" fillId="4" borderId="72" xfId="0" applyFont="1" applyFill="1" applyBorder="1" applyProtection="1">
      <alignment vertical="center"/>
      <protection locked="0"/>
    </xf>
    <xf numFmtId="0" fontId="47" fillId="4" borderId="73" xfId="0" applyFont="1" applyFill="1" applyBorder="1" applyProtection="1">
      <alignment vertical="center"/>
      <protection locked="0"/>
    </xf>
    <xf numFmtId="0" fontId="47" fillId="4" borderId="74" xfId="0" applyFont="1" applyFill="1" applyBorder="1" applyProtection="1">
      <alignment vertical="center"/>
      <protection locked="0"/>
    </xf>
    <xf numFmtId="0" fontId="38" fillId="0" borderId="0" xfId="0" applyFont="1" applyAlignment="1" applyProtection="1">
      <alignment horizontal="left" vertical="center"/>
      <protection locked="0"/>
    </xf>
    <xf numFmtId="0" fontId="5" fillId="0" borderId="0" xfId="0" applyFont="1" applyProtection="1">
      <alignment vertical="center"/>
      <protection locked="0"/>
    </xf>
    <xf numFmtId="0" fontId="5" fillId="0" borderId="2" xfId="0" applyFont="1" applyBorder="1" applyAlignment="1" applyProtection="1">
      <alignment horizontal="right"/>
      <protection locked="0"/>
    </xf>
    <xf numFmtId="0" fontId="0" fillId="0" borderId="0" xfId="0" applyProtection="1">
      <alignment vertical="center"/>
      <protection locked="0"/>
    </xf>
    <xf numFmtId="0" fontId="30" fillId="0" borderId="0" xfId="0" applyFont="1" applyAlignment="1" applyProtection="1">
      <alignment horizontal="distributed" vertical="center" indent="1"/>
      <protection locked="0"/>
    </xf>
    <xf numFmtId="0" fontId="24" fillId="0" borderId="0" xfId="0" applyFont="1" applyAlignment="1" applyProtection="1">
      <alignment horizontal="center" vertical="center"/>
      <protection locked="0"/>
    </xf>
    <xf numFmtId="0" fontId="30" fillId="0" borderId="0" xfId="0" applyFont="1" applyAlignment="1" applyProtection="1">
      <alignment horizontal="center" vertical="center" wrapText="1"/>
      <protection locked="0"/>
    </xf>
    <xf numFmtId="0" fontId="7" fillId="0" borderId="0" xfId="0" applyFont="1" applyAlignment="1" applyProtection="1">
      <alignment horizontal="left" vertical="center" indent="1"/>
      <protection locked="0"/>
    </xf>
    <xf numFmtId="0" fontId="30" fillId="0" borderId="0" xfId="0" applyFont="1" applyAlignment="1" applyProtection="1">
      <alignment horizontal="center" vertical="center"/>
      <protection locked="0"/>
    </xf>
    <xf numFmtId="0" fontId="35" fillId="0" borderId="42" xfId="0" applyFont="1" applyBorder="1" applyProtection="1">
      <alignment vertical="center"/>
      <protection locked="0"/>
    </xf>
    <xf numFmtId="0" fontId="7" fillId="0" borderId="123" xfId="0" applyFont="1" applyBorder="1" applyProtection="1">
      <alignment vertical="center"/>
      <protection locked="0"/>
    </xf>
    <xf numFmtId="0" fontId="7" fillId="0" borderId="98" xfId="0" applyFont="1" applyBorder="1" applyProtection="1">
      <alignment vertical="center"/>
      <protection locked="0"/>
    </xf>
    <xf numFmtId="0" fontId="7" fillId="0" borderId="32" xfId="0" applyFont="1" applyBorder="1" applyProtection="1">
      <alignment vertical="center"/>
      <protection locked="0"/>
    </xf>
    <xf numFmtId="0" fontId="8" fillId="0" borderId="42"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7" fillId="0" borderId="0" xfId="0" applyFont="1" applyAlignment="1" applyProtection="1">
      <alignment vertical="center" textRotation="255"/>
      <protection locked="0"/>
    </xf>
    <xf numFmtId="0" fontId="0" fillId="0" borderId="19" xfId="0" applyBorder="1" applyProtection="1">
      <alignment vertical="center"/>
      <protection locked="0"/>
    </xf>
    <xf numFmtId="0" fontId="49" fillId="0" borderId="37" xfId="0" applyFont="1" applyBorder="1">
      <alignment vertical="center"/>
    </xf>
    <xf numFmtId="49" fontId="45" fillId="0" borderId="131" xfId="3" applyNumberFormat="1" applyFont="1" applyBorder="1" applyAlignment="1" applyProtection="1">
      <alignment horizontal="center" vertical="center"/>
      <protection locked="0"/>
    </xf>
    <xf numFmtId="0" fontId="49" fillId="0" borderId="40" xfId="0" applyFont="1" applyBorder="1">
      <alignment vertical="center"/>
    </xf>
    <xf numFmtId="0" fontId="0" fillId="12" borderId="1" xfId="0" applyFill="1" applyBorder="1">
      <alignment vertical="center"/>
    </xf>
    <xf numFmtId="165" fontId="49" fillId="0" borderId="28" xfId="0" applyNumberFormat="1" applyFont="1" applyBorder="1" applyProtection="1">
      <alignment vertical="center"/>
      <protection locked="0"/>
    </xf>
    <xf numFmtId="165" fontId="49" fillId="0" borderId="29" xfId="0" applyNumberFormat="1" applyFont="1" applyBorder="1" applyProtection="1">
      <alignment vertical="center"/>
      <protection locked="0"/>
    </xf>
    <xf numFmtId="165" fontId="49" fillId="0" borderId="27" xfId="0" applyNumberFormat="1" applyFont="1" applyBorder="1" applyProtection="1">
      <alignment vertical="center"/>
      <protection locked="0"/>
    </xf>
    <xf numFmtId="165" fontId="49" fillId="0" borderId="97" xfId="0" applyNumberFormat="1" applyFont="1" applyBorder="1" applyProtection="1">
      <alignment vertical="center"/>
      <protection locked="0"/>
    </xf>
    <xf numFmtId="165" fontId="49" fillId="0" borderId="36" xfId="0" applyNumberFormat="1" applyFont="1" applyBorder="1" applyProtection="1">
      <alignment vertical="center"/>
      <protection locked="0"/>
    </xf>
    <xf numFmtId="165" fontId="49" fillId="0" borderId="11" xfId="0" applyNumberFormat="1" applyFont="1" applyBorder="1" applyProtection="1">
      <alignment vertical="center"/>
      <protection locked="0"/>
    </xf>
    <xf numFmtId="165" fontId="49" fillId="0" borderId="35" xfId="0" applyNumberFormat="1" applyFont="1" applyBorder="1" applyProtection="1">
      <alignment vertical="center"/>
      <protection locked="0"/>
    </xf>
    <xf numFmtId="0" fontId="49" fillId="0" borderId="148" xfId="0" applyFont="1" applyBorder="1">
      <alignment vertical="center"/>
    </xf>
    <xf numFmtId="165" fontId="49" fillId="0" borderId="40" xfId="0" applyNumberFormat="1" applyFont="1" applyBorder="1">
      <alignment vertical="center"/>
    </xf>
    <xf numFmtId="165" fontId="49" fillId="0" borderId="37" xfId="0" applyNumberFormat="1" applyFont="1" applyBorder="1">
      <alignment vertical="center"/>
    </xf>
    <xf numFmtId="165" fontId="49" fillId="0" borderId="150" xfId="0" applyNumberFormat="1" applyFont="1" applyBorder="1" applyProtection="1">
      <alignment vertical="center"/>
      <protection locked="0"/>
    </xf>
    <xf numFmtId="165" fontId="49" fillId="0" borderId="140" xfId="0" applyNumberFormat="1" applyFont="1" applyBorder="1" applyProtection="1">
      <alignment vertical="center"/>
      <protection locked="0"/>
    </xf>
    <xf numFmtId="165" fontId="49" fillId="0" borderId="92" xfId="0" applyNumberFormat="1" applyFont="1" applyBorder="1" applyProtection="1">
      <alignment vertical="center"/>
      <protection locked="0"/>
    </xf>
    <xf numFmtId="0" fontId="49" fillId="0" borderId="149" xfId="0" applyFont="1" applyBorder="1">
      <alignment vertical="center"/>
    </xf>
    <xf numFmtId="0" fontId="38" fillId="0" borderId="1" xfId="0" applyFont="1" applyBorder="1">
      <alignment vertical="center"/>
    </xf>
    <xf numFmtId="0" fontId="38" fillId="0" borderId="34" xfId="0" applyFont="1" applyBorder="1">
      <alignment vertical="center"/>
    </xf>
    <xf numFmtId="0" fontId="40" fillId="0" borderId="151" xfId="0" applyFont="1" applyBorder="1">
      <alignment vertical="center"/>
    </xf>
    <xf numFmtId="0" fontId="38" fillId="0" borderId="152" xfId="0" applyFont="1" applyBorder="1">
      <alignment vertical="center"/>
    </xf>
    <xf numFmtId="0" fontId="40" fillId="13" borderId="1" xfId="0" applyFont="1" applyFill="1" applyBorder="1" applyAlignment="1">
      <alignment horizontal="center" vertical="center"/>
    </xf>
    <xf numFmtId="0" fontId="38" fillId="0" borderId="68" xfId="0" applyFont="1" applyBorder="1">
      <alignment vertical="center"/>
    </xf>
    <xf numFmtId="0" fontId="38" fillId="0" borderId="17" xfId="0" applyFont="1" applyBorder="1">
      <alignment vertical="center"/>
    </xf>
    <xf numFmtId="0" fontId="38" fillId="0" borderId="33" xfId="0" applyFont="1" applyBorder="1">
      <alignment vertical="center"/>
    </xf>
    <xf numFmtId="0" fontId="64" fillId="0" borderId="9" xfId="0" applyFont="1" applyBorder="1" applyAlignment="1" applyProtection="1">
      <alignment horizontal="center" vertical="center" wrapText="1"/>
      <protection locked="0"/>
    </xf>
    <xf numFmtId="0" fontId="53" fillId="0" borderId="1" xfId="0" applyFont="1" applyBorder="1" applyAlignment="1" applyProtection="1">
      <alignment horizontal="center" vertical="center"/>
      <protection locked="0"/>
    </xf>
    <xf numFmtId="0" fontId="65" fillId="0" borderId="9" xfId="0" applyFont="1" applyBorder="1" applyAlignment="1" applyProtection="1">
      <alignment horizontal="center" vertical="center" wrapText="1"/>
      <protection locked="0"/>
    </xf>
    <xf numFmtId="0" fontId="53" fillId="0" borderId="43" xfId="0" applyFont="1" applyBorder="1" applyAlignment="1" applyProtection="1">
      <alignment horizontal="center" vertical="center"/>
      <protection locked="0"/>
    </xf>
    <xf numFmtId="0" fontId="42" fillId="0" borderId="96" xfId="0" applyFont="1" applyBorder="1" applyAlignment="1" applyProtection="1">
      <alignment horizontal="center" vertical="center"/>
      <protection locked="0"/>
    </xf>
    <xf numFmtId="0" fontId="38" fillId="2" borderId="43" xfId="0" applyFont="1" applyFill="1" applyBorder="1" applyAlignment="1" applyProtection="1">
      <alignment horizontal="center" vertical="center"/>
      <protection locked="0"/>
    </xf>
    <xf numFmtId="0" fontId="66" fillId="2" borderId="43"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38" fillId="2" borderId="1" xfId="0" applyFont="1" applyFill="1" applyBorder="1" applyProtection="1">
      <alignment vertical="center"/>
      <protection locked="0"/>
    </xf>
    <xf numFmtId="0" fontId="38" fillId="2" borderId="34" xfId="0" applyFont="1" applyFill="1" applyBorder="1" applyProtection="1">
      <alignment vertical="center"/>
      <protection locked="0"/>
    </xf>
    <xf numFmtId="168" fontId="41" fillId="4" borderId="100" xfId="0" applyNumberFormat="1" applyFont="1" applyFill="1" applyBorder="1" applyAlignment="1">
      <alignment horizontal="center" vertical="center"/>
    </xf>
    <xf numFmtId="168" fontId="41" fillId="4" borderId="73" xfId="0" applyNumberFormat="1" applyFont="1" applyFill="1" applyBorder="1" applyAlignment="1">
      <alignment horizontal="center" vertical="center"/>
    </xf>
    <xf numFmtId="168" fontId="14" fillId="0" borderId="3" xfId="0" applyNumberFormat="1" applyFont="1" applyBorder="1" applyAlignment="1" applyProtection="1">
      <alignment horizontal="center" vertical="center"/>
      <protection locked="0"/>
    </xf>
    <xf numFmtId="168" fontId="64" fillId="0" borderId="3" xfId="0" applyNumberFormat="1" applyFont="1" applyBorder="1" applyAlignment="1" applyProtection="1">
      <alignment horizontal="center" vertical="center"/>
      <protection locked="0"/>
    </xf>
    <xf numFmtId="168" fontId="64" fillId="0" borderId="100" xfId="0" applyNumberFormat="1" applyFont="1" applyBorder="1" applyAlignment="1" applyProtection="1">
      <alignment horizontal="center" vertical="center"/>
      <protection locked="0"/>
    </xf>
    <xf numFmtId="168" fontId="14" fillId="0" borderId="5" xfId="0" applyNumberFormat="1" applyFont="1" applyBorder="1" applyAlignment="1" applyProtection="1">
      <alignment horizontal="center" vertical="center"/>
      <protection locked="0"/>
    </xf>
    <xf numFmtId="168" fontId="64" fillId="0" borderId="5" xfId="0" applyNumberFormat="1" applyFont="1" applyBorder="1" applyAlignment="1" applyProtection="1">
      <alignment horizontal="center" vertical="center"/>
      <protection locked="0"/>
    </xf>
    <xf numFmtId="168" fontId="64" fillId="0" borderId="73" xfId="0" applyNumberFormat="1" applyFont="1" applyBorder="1" applyAlignment="1" applyProtection="1">
      <alignment horizontal="center" vertical="center"/>
      <protection locked="0"/>
    </xf>
    <xf numFmtId="171" fontId="38" fillId="0" borderId="1" xfId="0" applyNumberFormat="1" applyFont="1" applyBorder="1">
      <alignment vertical="center"/>
    </xf>
    <xf numFmtId="171" fontId="38" fillId="0" borderId="34" xfId="0" applyNumberFormat="1" applyFont="1" applyBorder="1">
      <alignment vertical="center"/>
    </xf>
    <xf numFmtId="172" fontId="38" fillId="0" borderId="1" xfId="0" applyNumberFormat="1" applyFont="1" applyBorder="1">
      <alignment vertical="center"/>
    </xf>
    <xf numFmtId="172" fontId="38" fillId="0" borderId="34" xfId="0" applyNumberFormat="1" applyFont="1" applyBorder="1">
      <alignment vertical="center"/>
    </xf>
    <xf numFmtId="172" fontId="38" fillId="0" borderId="151" xfId="0" applyNumberFormat="1" applyFont="1" applyBorder="1">
      <alignment vertical="center"/>
    </xf>
    <xf numFmtId="0" fontId="55" fillId="5" borderId="28" xfId="0" applyFont="1" applyFill="1" applyBorder="1">
      <alignment vertical="center"/>
    </xf>
    <xf numFmtId="0" fontId="55" fillId="5" borderId="32" xfId="0" applyFont="1" applyFill="1" applyBorder="1">
      <alignment vertical="center"/>
    </xf>
    <xf numFmtId="0" fontId="55" fillId="5" borderId="40" xfId="0" applyFont="1" applyFill="1" applyBorder="1">
      <alignment vertical="center"/>
    </xf>
    <xf numFmtId="0" fontId="55" fillId="5" borderId="37" xfId="0" applyFont="1" applyFill="1" applyBorder="1">
      <alignment vertical="center"/>
    </xf>
    <xf numFmtId="0" fontId="55" fillId="5" borderId="80" xfId="0" applyFont="1" applyFill="1" applyBorder="1">
      <alignment vertical="center"/>
    </xf>
    <xf numFmtId="0" fontId="68" fillId="0" borderId="47" xfId="1" applyFont="1" applyBorder="1">
      <alignment vertical="center"/>
    </xf>
    <xf numFmtId="0" fontId="68" fillId="0" borderId="47" xfId="1" applyFont="1" applyBorder="1" applyAlignment="1">
      <alignment horizontal="justify" vertical="center"/>
    </xf>
    <xf numFmtId="0" fontId="68" fillId="0" borderId="47" xfId="1" applyFont="1" applyBorder="1" applyAlignment="1">
      <alignment horizontal="distributed" vertical="center"/>
    </xf>
    <xf numFmtId="0" fontId="68" fillId="0" borderId="47" xfId="1" applyFont="1" applyBorder="1" applyAlignment="1">
      <alignment horizontal="center" vertical="center"/>
    </xf>
    <xf numFmtId="0" fontId="69" fillId="0" borderId="47" xfId="1" applyFont="1" applyBorder="1" applyAlignment="1">
      <alignment horizontal="justify" vertical="center"/>
    </xf>
    <xf numFmtId="0" fontId="68" fillId="0" borderId="66" xfId="1" applyFont="1" applyBorder="1">
      <alignment vertical="center"/>
    </xf>
    <xf numFmtId="0" fontId="69" fillId="0" borderId="66" xfId="1" applyFont="1" applyBorder="1" applyAlignment="1">
      <alignment horizontal="justify" vertical="center"/>
    </xf>
    <xf numFmtId="0" fontId="68" fillId="0" borderId="47" xfId="1" applyFont="1" applyBorder="1" applyAlignment="1">
      <alignment horizontal="left" vertical="center"/>
    </xf>
    <xf numFmtId="0" fontId="69" fillId="0" borderId="47" xfId="1" applyFont="1" applyBorder="1" applyAlignment="1">
      <alignment horizontal="left" vertical="center"/>
    </xf>
    <xf numFmtId="0" fontId="68" fillId="0" borderId="47" xfId="1" applyFont="1" applyBorder="1" applyAlignment="1">
      <alignment horizontal="distributed" vertical="center" justifyLastLine="1"/>
    </xf>
    <xf numFmtId="0" fontId="8" fillId="0" borderId="0" xfId="0" applyFont="1">
      <alignment vertical="center"/>
    </xf>
    <xf numFmtId="0" fontId="5" fillId="0" borderId="0" xfId="0" applyFont="1">
      <alignment vertical="center"/>
    </xf>
    <xf numFmtId="0" fontId="8" fillId="0" borderId="111" xfId="0" applyFont="1" applyBorder="1" applyAlignment="1">
      <alignment horizontal="center" vertical="center"/>
    </xf>
    <xf numFmtId="0" fontId="8" fillId="0" borderId="113" xfId="0" applyFont="1" applyBorder="1" applyAlignment="1">
      <alignment horizontal="center" vertical="center"/>
    </xf>
    <xf numFmtId="0" fontId="8" fillId="0" borderId="42" xfId="0" applyFont="1" applyBorder="1" applyAlignment="1">
      <alignment horizontal="center" vertical="center"/>
    </xf>
    <xf numFmtId="0" fontId="8" fillId="0" borderId="98" xfId="0" applyFont="1" applyBorder="1" applyAlignment="1">
      <alignment horizontal="center" vertical="center"/>
    </xf>
    <xf numFmtId="0" fontId="8" fillId="0" borderId="42" xfId="0" applyFont="1" applyBorder="1" applyAlignment="1">
      <alignment horizontal="right" vertical="center"/>
    </xf>
    <xf numFmtId="0" fontId="41" fillId="0" borderId="142" xfId="0" applyFont="1" applyBorder="1" applyAlignment="1">
      <alignment horizontal="center" vertical="center"/>
    </xf>
    <xf numFmtId="0" fontId="42" fillId="0" borderId="132" xfId="0" applyFont="1" applyBorder="1" applyAlignment="1">
      <alignment horizontal="distributed" vertical="center" indent="3"/>
    </xf>
    <xf numFmtId="0" fontId="42" fillId="0" borderId="132" xfId="0" applyFont="1" applyBorder="1" applyAlignment="1">
      <alignment horizontal="distributed" vertical="center" indent="4"/>
    </xf>
    <xf numFmtId="0" fontId="42" fillId="0" borderId="132" xfId="0" applyFont="1" applyBorder="1" applyAlignment="1">
      <alignment horizontal="distributed" vertical="center"/>
    </xf>
    <xf numFmtId="0" fontId="42" fillId="0" borderId="132" xfId="0" applyFont="1" applyBorder="1" applyAlignment="1">
      <alignment horizontal="center" vertical="center"/>
    </xf>
    <xf numFmtId="0" fontId="43" fillId="4" borderId="69" xfId="0" applyFont="1" applyFill="1" applyBorder="1">
      <alignment vertical="center"/>
    </xf>
    <xf numFmtId="49" fontId="41" fillId="4" borderId="70" xfId="0" applyNumberFormat="1" applyFont="1" applyFill="1" applyBorder="1">
      <alignment vertical="center"/>
    </xf>
    <xf numFmtId="49" fontId="41" fillId="4" borderId="70" xfId="0" applyNumberFormat="1" applyFont="1" applyFill="1" applyBorder="1" applyAlignment="1">
      <alignment horizontal="center" vertical="center"/>
    </xf>
    <xf numFmtId="49" fontId="42" fillId="4" borderId="70" xfId="0" applyNumberFormat="1" applyFont="1" applyFill="1" applyBorder="1" applyAlignment="1">
      <alignment horizontal="center" vertical="center"/>
    </xf>
    <xf numFmtId="0" fontId="42" fillId="4" borderId="70" xfId="0" applyFont="1" applyFill="1" applyBorder="1" applyAlignment="1">
      <alignment horizontal="center" vertical="center"/>
    </xf>
    <xf numFmtId="0" fontId="50" fillId="4" borderId="101" xfId="0" applyFont="1" applyFill="1" applyBorder="1" applyAlignment="1">
      <alignment horizontal="center" vertical="center"/>
    </xf>
    <xf numFmtId="0" fontId="43" fillId="4" borderId="70" xfId="0" applyFont="1" applyFill="1" applyBorder="1" applyAlignment="1">
      <alignment horizontal="center" vertical="center"/>
    </xf>
    <xf numFmtId="0" fontId="44" fillId="2" borderId="70" xfId="0" applyFont="1" applyFill="1" applyBorder="1" applyAlignment="1">
      <alignment horizontal="center" vertical="center"/>
    </xf>
    <xf numFmtId="0" fontId="43" fillId="2" borderId="70" xfId="0" applyFont="1" applyFill="1" applyBorder="1" applyAlignment="1">
      <alignment horizontal="center" vertical="center"/>
    </xf>
    <xf numFmtId="0" fontId="42" fillId="4" borderId="100" xfId="0" applyFont="1" applyFill="1" applyBorder="1" applyAlignment="1">
      <alignment horizontal="center" vertical="center"/>
    </xf>
    <xf numFmtId="0" fontId="53" fillId="0" borderId="3"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172" fontId="38" fillId="0" borderId="50" xfId="0" applyNumberFormat="1" applyFont="1" applyBorder="1">
      <alignment vertical="center"/>
    </xf>
    <xf numFmtId="0" fontId="40" fillId="0" borderId="50" xfId="0" applyFont="1" applyBorder="1">
      <alignment vertical="center"/>
    </xf>
    <xf numFmtId="0" fontId="43" fillId="0" borderId="133" xfId="0" applyFont="1" applyBorder="1" applyAlignment="1">
      <alignment horizontal="center" vertical="center"/>
    </xf>
    <xf numFmtId="165" fontId="49" fillId="0" borderId="148" xfId="0" applyNumberFormat="1" applyFont="1" applyBorder="1">
      <alignment vertical="center"/>
    </xf>
    <xf numFmtId="172" fontId="53" fillId="5" borderId="68" xfId="0" applyNumberFormat="1" applyFont="1" applyFill="1" applyBorder="1" applyAlignment="1">
      <alignment horizontal="right" vertical="center"/>
    </xf>
    <xf numFmtId="172" fontId="53" fillId="5" borderId="43" xfId="0" applyNumberFormat="1" applyFont="1" applyFill="1" applyBorder="1" applyAlignment="1">
      <alignment horizontal="right" vertical="center"/>
    </xf>
    <xf numFmtId="172" fontId="53" fillId="5" borderId="96" xfId="0" applyNumberFormat="1" applyFont="1" applyFill="1" applyBorder="1" applyAlignment="1">
      <alignment horizontal="right" vertical="center"/>
    </xf>
    <xf numFmtId="172" fontId="53" fillId="5" borderId="17" xfId="0" applyNumberFormat="1" applyFont="1" applyFill="1" applyBorder="1" applyAlignment="1">
      <alignment horizontal="right" vertical="center"/>
    </xf>
    <xf numFmtId="172" fontId="53" fillId="5" borderId="1" xfId="0" applyNumberFormat="1" applyFont="1" applyFill="1" applyBorder="1" applyAlignment="1">
      <alignment horizontal="right" vertical="center"/>
    </xf>
    <xf numFmtId="172" fontId="53" fillId="5" borderId="14" xfId="0" applyNumberFormat="1" applyFont="1" applyFill="1" applyBorder="1" applyAlignment="1">
      <alignment horizontal="right" vertical="center"/>
    </xf>
    <xf numFmtId="172" fontId="53" fillId="5" borderId="69" xfId="0" applyNumberFormat="1" applyFont="1" applyFill="1" applyBorder="1" applyAlignment="1">
      <alignment horizontal="right" vertical="center"/>
    </xf>
    <xf numFmtId="172" fontId="53" fillId="5" borderId="70" xfId="0" applyNumberFormat="1" applyFont="1" applyFill="1" applyBorder="1" applyAlignment="1">
      <alignment horizontal="right" vertical="center"/>
    </xf>
    <xf numFmtId="172" fontId="53" fillId="5" borderId="93" xfId="0" applyNumberFormat="1" applyFont="1" applyFill="1" applyBorder="1" applyAlignment="1">
      <alignment horizontal="right" vertical="center"/>
    </xf>
    <xf numFmtId="172" fontId="53" fillId="5" borderId="83" xfId="0" applyNumberFormat="1" applyFont="1" applyFill="1" applyBorder="1">
      <alignment vertical="center"/>
    </xf>
    <xf numFmtId="172" fontId="9" fillId="5" borderId="147" xfId="0" applyNumberFormat="1" applyFont="1" applyFill="1" applyBorder="1">
      <alignment vertical="center"/>
    </xf>
    <xf numFmtId="172" fontId="53" fillId="5" borderId="84" xfId="0" applyNumberFormat="1" applyFont="1" applyFill="1" applyBorder="1">
      <alignment vertical="center"/>
    </xf>
    <xf numFmtId="172" fontId="53" fillId="5" borderId="85" xfId="0" applyNumberFormat="1" applyFont="1" applyFill="1" applyBorder="1">
      <alignment vertical="center"/>
    </xf>
    <xf numFmtId="0" fontId="24" fillId="0" borderId="47" xfId="1" applyFont="1" applyBorder="1">
      <alignment vertical="center"/>
    </xf>
    <xf numFmtId="0" fontId="24" fillId="0" borderId="51" xfId="1" applyFont="1" applyBorder="1">
      <alignment vertical="center"/>
    </xf>
    <xf numFmtId="0" fontId="73" fillId="0" borderId="51" xfId="1" applyFont="1" applyBorder="1" applyAlignment="1">
      <alignment horizontal="justify" vertical="center"/>
    </xf>
    <xf numFmtId="0" fontId="73" fillId="0" borderId="47" xfId="1" applyFont="1" applyBorder="1" applyAlignment="1">
      <alignment horizontal="center" vertical="center"/>
    </xf>
    <xf numFmtId="0" fontId="71" fillId="0" borderId="47" xfId="1" applyFont="1" applyBorder="1" applyAlignment="1">
      <alignment horizontal="right" vertical="center"/>
    </xf>
    <xf numFmtId="0" fontId="71" fillId="0" borderId="47" xfId="1" applyFont="1" applyBorder="1" applyAlignment="1">
      <alignment horizontal="justify" vertical="center"/>
    </xf>
    <xf numFmtId="0" fontId="68" fillId="0" borderId="60" xfId="1" applyFont="1" applyBorder="1">
      <alignment vertical="center"/>
    </xf>
    <xf numFmtId="0" fontId="71" fillId="0" borderId="60" xfId="1" applyFont="1" applyBorder="1" applyAlignment="1">
      <alignment horizontal="justify" vertical="center"/>
    </xf>
    <xf numFmtId="0" fontId="71" fillId="0" borderId="59" xfId="1" applyFont="1" applyBorder="1" applyAlignment="1">
      <alignment horizontal="distributed" vertical="center"/>
    </xf>
    <xf numFmtId="0" fontId="71" fillId="0" borderId="59" xfId="1" applyFont="1" applyBorder="1" applyAlignment="1">
      <alignment horizontal="justify" vertical="top"/>
    </xf>
    <xf numFmtId="164" fontId="75" fillId="8" borderId="54" xfId="2" applyNumberFormat="1" applyFont="1" applyFill="1" applyBorder="1" applyAlignment="1">
      <alignment horizontal="left" vertical="center"/>
    </xf>
    <xf numFmtId="172" fontId="64" fillId="0" borderId="5" xfId="0" applyNumberFormat="1" applyFont="1" applyBorder="1">
      <alignment vertical="center"/>
    </xf>
    <xf numFmtId="172" fontId="64" fillId="0" borderId="5" xfId="0" applyNumberFormat="1" applyFont="1" applyBorder="1" applyAlignment="1">
      <alignment horizontal="center" vertical="center"/>
    </xf>
    <xf numFmtId="172" fontId="64" fillId="0" borderId="73" xfId="0" applyNumberFormat="1" applyFont="1" applyBorder="1" applyAlignment="1">
      <alignment horizontal="center" vertical="center"/>
    </xf>
    <xf numFmtId="0" fontId="64" fillId="0" borderId="3" xfId="0" applyFont="1" applyBorder="1" applyAlignment="1" applyProtection="1">
      <alignment vertical="center" wrapText="1"/>
      <protection locked="0"/>
    </xf>
    <xf numFmtId="0" fontId="53" fillId="0" borderId="3" xfId="0" applyFont="1" applyBorder="1" applyAlignment="1" applyProtection="1">
      <alignment horizontal="center" vertical="center" wrapText="1"/>
      <protection locked="0"/>
    </xf>
    <xf numFmtId="0" fontId="48" fillId="0" borderId="99" xfId="0" applyFont="1" applyBorder="1" applyAlignment="1" applyProtection="1">
      <alignment vertical="center" wrapText="1"/>
      <protection locked="0"/>
    </xf>
    <xf numFmtId="49" fontId="64" fillId="0" borderId="1" xfId="0" applyNumberFormat="1" applyFont="1" applyBorder="1" applyAlignment="1" applyProtection="1">
      <alignment vertical="center" wrapText="1"/>
      <protection locked="0"/>
    </xf>
    <xf numFmtId="49" fontId="64" fillId="0" borderId="34" xfId="0" applyNumberFormat="1" applyFont="1" applyBorder="1" applyAlignment="1" applyProtection="1">
      <alignment vertical="center" wrapText="1"/>
      <protection locked="0"/>
    </xf>
    <xf numFmtId="0" fontId="64" fillId="0" borderId="3" xfId="0" applyFont="1" applyBorder="1" applyAlignment="1" applyProtection="1">
      <alignment horizontal="left" vertical="center" wrapText="1"/>
      <protection locked="0"/>
    </xf>
    <xf numFmtId="0" fontId="64" fillId="0" borderId="9" xfId="0" applyFont="1" applyBorder="1" applyAlignment="1" applyProtection="1">
      <alignment horizontal="left" vertical="center" wrapText="1"/>
      <protection locked="0"/>
    </xf>
    <xf numFmtId="0" fontId="48" fillId="0" borderId="79" xfId="0" applyFont="1" applyBorder="1" applyAlignment="1" applyProtection="1">
      <alignment vertical="center" wrapText="1"/>
      <protection locked="0"/>
    </xf>
    <xf numFmtId="0" fontId="48" fillId="0" borderId="76" xfId="0" applyFont="1" applyBorder="1" applyAlignment="1" applyProtection="1">
      <alignment vertical="center" wrapText="1"/>
      <protection locked="0"/>
    </xf>
    <xf numFmtId="0" fontId="48" fillId="0" borderId="38" xfId="0" applyFont="1" applyBorder="1">
      <alignment vertical="center"/>
    </xf>
    <xf numFmtId="0" fontId="68" fillId="8" borderId="56" xfId="1" applyFont="1" applyFill="1" applyBorder="1">
      <alignment vertical="center"/>
    </xf>
    <xf numFmtId="0" fontId="3" fillId="0" borderId="0" xfId="4" applyFont="1" applyAlignment="1">
      <alignment vertical="center"/>
    </xf>
    <xf numFmtId="0" fontId="3" fillId="0" borderId="1" xfId="4" applyFont="1" applyBorder="1" applyAlignment="1">
      <alignment horizontal="center" vertical="center"/>
    </xf>
    <xf numFmtId="0" fontId="3" fillId="0" borderId="3" xfId="4" applyFont="1" applyBorder="1" applyAlignment="1">
      <alignment horizontal="center" vertical="center"/>
    </xf>
    <xf numFmtId="0" fontId="3" fillId="0" borderId="1" xfId="4" applyFont="1" applyBorder="1" applyAlignment="1">
      <alignment horizontal="center" vertical="center" wrapText="1"/>
    </xf>
    <xf numFmtId="172" fontId="64" fillId="0" borderId="155" xfId="0" applyNumberFormat="1" applyFont="1" applyBorder="1" applyAlignment="1">
      <alignment horizontal="center" vertical="center"/>
    </xf>
    <xf numFmtId="0" fontId="38" fillId="0" borderId="0" xfId="0" applyFont="1">
      <alignment vertical="center"/>
    </xf>
    <xf numFmtId="0" fontId="51" fillId="0" borderId="2"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101" xfId="0" applyFont="1" applyBorder="1" applyAlignment="1" applyProtection="1">
      <alignment horizontal="center" vertical="center"/>
      <protection locked="0"/>
    </xf>
    <xf numFmtId="0" fontId="39" fillId="0" borderId="21" xfId="0" applyFont="1" applyBorder="1">
      <alignment vertical="center"/>
    </xf>
    <xf numFmtId="0" fontId="39" fillId="0" borderId="22" xfId="0" applyFont="1" applyBorder="1">
      <alignment vertical="center"/>
    </xf>
    <xf numFmtId="0" fontId="39" fillId="0" borderId="0" xfId="0" applyFont="1">
      <alignment vertical="center"/>
    </xf>
    <xf numFmtId="0" fontId="39" fillId="0" borderId="30" xfId="0" applyFont="1" applyBorder="1">
      <alignment vertical="center"/>
    </xf>
    <xf numFmtId="0" fontId="79" fillId="0" borderId="18" xfId="0" applyFont="1" applyBorder="1">
      <alignment vertical="center"/>
    </xf>
    <xf numFmtId="0" fontId="79" fillId="0" borderId="19" xfId="0" applyFont="1" applyBorder="1">
      <alignment vertical="center"/>
    </xf>
    <xf numFmtId="170" fontId="4" fillId="0" borderId="47" xfId="1" applyNumberFormat="1" applyFont="1" applyBorder="1" applyAlignment="1">
      <alignment horizontal="right" vertical="center" indent="1"/>
    </xf>
    <xf numFmtId="0" fontId="8" fillId="0" borderId="122" xfId="0" applyFont="1" applyBorder="1">
      <alignment vertical="center"/>
    </xf>
    <xf numFmtId="0" fontId="8" fillId="0" borderId="42" xfId="0" applyFont="1" applyBorder="1" applyProtection="1">
      <alignment vertical="center"/>
      <protection locked="0"/>
    </xf>
    <xf numFmtId="0" fontId="3" fillId="10" borderId="58" xfId="0" applyFont="1" applyFill="1" applyBorder="1" applyAlignment="1" applyProtection="1">
      <alignment horizontal="center" vertical="center" wrapText="1"/>
      <protection locked="0"/>
    </xf>
    <xf numFmtId="0" fontId="3" fillId="10" borderId="57" xfId="0" applyFont="1" applyFill="1" applyBorder="1" applyAlignment="1" applyProtection="1">
      <alignment horizontal="center" vertical="center" wrapText="1"/>
      <protection locked="0"/>
    </xf>
    <xf numFmtId="0" fontId="37" fillId="0" borderId="77" xfId="5" applyBorder="1" applyAlignment="1" applyProtection="1">
      <alignment horizontal="left" vertical="center" indent="1"/>
      <protection locked="0"/>
    </xf>
    <xf numFmtId="0" fontId="64" fillId="0" borderId="77" xfId="0" applyFont="1" applyBorder="1" applyAlignment="1" applyProtection="1">
      <alignment horizontal="left" vertical="center" indent="1"/>
      <protection locked="0"/>
    </xf>
    <xf numFmtId="0" fontId="64" fillId="0" borderId="97" xfId="0" applyFont="1" applyBorder="1" applyAlignment="1" applyProtection="1">
      <alignment horizontal="left" vertical="center" indent="1"/>
      <protection locked="0"/>
    </xf>
    <xf numFmtId="0" fontId="5" fillId="0" borderId="104" xfId="0" applyFont="1" applyBorder="1" applyAlignment="1" applyProtection="1">
      <alignment horizontal="left" vertical="center" indent="1"/>
      <protection locked="0"/>
    </xf>
    <xf numFmtId="0" fontId="5" fillId="0" borderId="105" xfId="0" applyFont="1" applyBorder="1" applyAlignment="1" applyProtection="1">
      <alignment horizontal="left" vertical="center" indent="1"/>
      <protection locked="0"/>
    </xf>
    <xf numFmtId="0" fontId="52" fillId="0" borderId="109" xfId="0" applyFont="1" applyBorder="1" applyAlignment="1">
      <alignment horizontal="distributed" vertical="center" wrapText="1" indent="1"/>
    </xf>
    <xf numFmtId="0" fontId="52" fillId="0" borderId="104" xfId="0" applyFont="1" applyBorder="1" applyAlignment="1">
      <alignment horizontal="distributed" vertical="center" inden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7" fillId="0" borderId="98" xfId="0" applyFont="1" applyBorder="1" applyAlignment="1" applyProtection="1">
      <alignment horizontal="center" vertical="center"/>
      <protection locked="0"/>
    </xf>
    <xf numFmtId="0" fontId="30" fillId="0" borderId="119" xfId="0" applyFont="1" applyBorder="1" applyAlignment="1">
      <alignment horizontal="center" vertical="center" wrapText="1"/>
    </xf>
    <xf numFmtId="0" fontId="30" fillId="0" borderId="120" xfId="0" applyFont="1" applyBorder="1" applyAlignment="1">
      <alignment horizontal="center" vertical="center"/>
    </xf>
    <xf numFmtId="0" fontId="3" fillId="10" borderId="120" xfId="0" applyFont="1" applyFill="1" applyBorder="1" applyAlignment="1" applyProtection="1">
      <alignment horizontal="center" vertical="center"/>
      <protection locked="0"/>
    </xf>
    <xf numFmtId="0" fontId="11" fillId="10" borderId="58" xfId="0" applyFont="1" applyFill="1" applyBorder="1" applyAlignment="1" applyProtection="1">
      <alignment horizontal="center" vertical="center" wrapText="1"/>
      <protection locked="0"/>
    </xf>
    <xf numFmtId="0" fontId="11" fillId="10" borderId="57" xfId="0" applyFont="1" applyFill="1" applyBorder="1" applyAlignment="1" applyProtection="1">
      <alignment horizontal="center" vertical="center" wrapText="1"/>
      <protection locked="0"/>
    </xf>
    <xf numFmtId="0" fontId="31" fillId="0" borderId="58" xfId="0" applyFont="1" applyBorder="1" applyAlignment="1">
      <alignment horizontal="center" vertical="center" wrapText="1"/>
    </xf>
    <xf numFmtId="0" fontId="31" fillId="0" borderId="57" xfId="0" applyFont="1" applyBorder="1" applyAlignment="1">
      <alignment horizontal="center" vertical="center"/>
    </xf>
    <xf numFmtId="0" fontId="31" fillId="0" borderId="57" xfId="0" applyFont="1" applyBorder="1" applyAlignment="1">
      <alignment horizontal="center" vertical="center" wrapText="1"/>
    </xf>
    <xf numFmtId="0" fontId="31" fillId="0" borderId="137"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0" fontId="58" fillId="0" borderId="137" xfId="0" applyFont="1" applyBorder="1" applyAlignment="1">
      <alignment horizontal="center" vertical="center" wrapText="1"/>
    </xf>
    <xf numFmtId="0" fontId="58" fillId="0" borderId="115" xfId="0" applyFont="1" applyBorder="1" applyAlignment="1">
      <alignment horizontal="center" vertical="center" wrapText="1"/>
    </xf>
    <xf numFmtId="0" fontId="58" fillId="0" borderId="116"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16" xfId="0" applyFont="1" applyBorder="1" applyAlignment="1">
      <alignment horizontal="center" vertical="center" wrapText="1"/>
    </xf>
    <xf numFmtId="0" fontId="59" fillId="0" borderId="138"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6" xfId="0" applyFont="1" applyBorder="1" applyAlignment="1">
      <alignment horizontal="center" vertical="center" wrapText="1"/>
    </xf>
    <xf numFmtId="0" fontId="30" fillId="0" borderId="143" xfId="0" applyFont="1" applyBorder="1" applyAlignment="1">
      <alignment horizontal="center" vertical="center"/>
    </xf>
    <xf numFmtId="0" fontId="30" fillId="0" borderId="129" xfId="0" applyFont="1" applyBorder="1" applyAlignment="1">
      <alignment horizontal="center" vertical="center"/>
    </xf>
    <xf numFmtId="0" fontId="30" fillId="0" borderId="144" xfId="0" applyFont="1" applyBorder="1" applyAlignment="1">
      <alignment horizontal="center" vertical="center"/>
    </xf>
    <xf numFmtId="0" fontId="28" fillId="0" borderId="145" xfId="0" applyFont="1" applyBorder="1" applyAlignment="1">
      <alignment horizontal="center" vertical="center" wrapText="1"/>
    </xf>
    <xf numFmtId="0" fontId="28" fillId="0" borderId="129" xfId="0" applyFont="1" applyBorder="1" applyAlignment="1">
      <alignment horizontal="center" vertical="center" wrapText="1"/>
    </xf>
    <xf numFmtId="0" fontId="28" fillId="0" borderId="144" xfId="0" applyFont="1" applyBorder="1" applyAlignment="1">
      <alignment horizontal="center" vertical="center" wrapText="1"/>
    </xf>
    <xf numFmtId="0" fontId="30" fillId="0" borderId="102" xfId="0" applyFont="1" applyBorder="1" applyAlignment="1">
      <alignment horizontal="distributed" vertical="center" indent="1"/>
    </xf>
    <xf numFmtId="0" fontId="30" fillId="0" borderId="77" xfId="0" applyFont="1" applyBorder="1" applyAlignment="1">
      <alignment horizontal="distributed" vertical="center" indent="1"/>
    </xf>
    <xf numFmtId="0" fontId="5" fillId="0" borderId="77" xfId="0" applyFont="1" applyBorder="1" applyAlignment="1" applyProtection="1">
      <alignment horizontal="left" vertical="top" wrapText="1" indent="1"/>
      <protection locked="0"/>
    </xf>
    <xf numFmtId="0" fontId="5" fillId="0" borderId="78" xfId="0" applyFont="1" applyBorder="1" applyAlignment="1" applyProtection="1">
      <alignment horizontal="left" vertical="top" wrapText="1" indent="1"/>
      <protection locked="0"/>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30" xfId="0" applyFont="1" applyFill="1" applyBorder="1" applyAlignment="1">
      <alignment horizontal="center" vertical="center"/>
    </xf>
    <xf numFmtId="0" fontId="3" fillId="10" borderId="57" xfId="0" applyFont="1" applyFill="1" applyBorder="1" applyAlignment="1" applyProtection="1">
      <alignment horizontal="center" vertical="center"/>
      <protection locked="0"/>
    </xf>
    <xf numFmtId="0" fontId="3" fillId="10" borderId="141" xfId="0" applyFont="1" applyFill="1" applyBorder="1" applyAlignment="1" applyProtection="1">
      <alignment horizontal="center" vertical="center"/>
      <protection locked="0"/>
    </xf>
    <xf numFmtId="0" fontId="8" fillId="0" borderId="15"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36" xfId="0" applyFont="1" applyBorder="1" applyAlignment="1">
      <alignment horizontal="center" vertical="center" textRotation="255"/>
    </xf>
    <xf numFmtId="0" fontId="5" fillId="0" borderId="139" xfId="0" applyFont="1" applyBorder="1" applyAlignment="1" applyProtection="1">
      <alignment horizontal="left" vertical="top" wrapText="1" indent="1"/>
      <protection locked="0"/>
    </xf>
    <xf numFmtId="0" fontId="5" fillId="0" borderId="140" xfId="0" applyFont="1" applyBorder="1" applyAlignment="1" applyProtection="1">
      <alignment horizontal="left" vertical="top" wrapText="1" indent="1"/>
      <protection locked="0"/>
    </xf>
    <xf numFmtId="0" fontId="27" fillId="0" borderId="120" xfId="0" applyFont="1" applyBorder="1" applyAlignment="1">
      <alignment horizontal="center" vertical="center" wrapText="1"/>
    </xf>
    <xf numFmtId="0" fontId="29" fillId="10" borderId="120" xfId="0" applyFont="1" applyFill="1" applyBorder="1" applyAlignment="1" applyProtection="1">
      <alignment horizontal="center" vertical="center" wrapText="1"/>
      <protection locked="0"/>
    </xf>
    <xf numFmtId="0" fontId="29" fillId="10" borderId="121" xfId="0" applyFont="1" applyFill="1" applyBorder="1" applyAlignment="1" applyProtection="1">
      <alignment horizontal="center" vertical="center" wrapText="1"/>
      <protection locked="0"/>
    </xf>
    <xf numFmtId="0" fontId="30" fillId="0" borderId="120" xfId="0" applyFont="1" applyBorder="1" applyAlignment="1">
      <alignment horizontal="distributed" vertical="center" indent="1"/>
    </xf>
    <xf numFmtId="0" fontId="34" fillId="10" borderId="120" xfId="0" applyFont="1" applyFill="1" applyBorder="1" applyAlignment="1" applyProtection="1">
      <alignment horizontal="center" vertical="center"/>
      <protection locked="0"/>
    </xf>
    <xf numFmtId="0" fontId="30" fillId="0" borderId="139" xfId="0" applyFont="1" applyBorder="1" applyAlignment="1">
      <alignment horizontal="center" vertical="center"/>
    </xf>
    <xf numFmtId="0" fontId="32" fillId="0" borderId="57" xfId="0" applyFont="1" applyBorder="1" applyAlignment="1">
      <alignment horizontal="center" vertical="center" wrapText="1"/>
    </xf>
    <xf numFmtId="165" fontId="36" fillId="0" borderId="2" xfId="0" applyNumberFormat="1" applyFont="1" applyBorder="1" applyAlignment="1" applyProtection="1">
      <alignment horizontal="center"/>
      <protection locked="0"/>
    </xf>
    <xf numFmtId="0" fontId="24" fillId="0" borderId="104" xfId="0" applyFont="1" applyBorder="1" applyAlignment="1" applyProtection="1">
      <alignment horizontal="left" vertical="center" indent="1"/>
      <protection locked="0"/>
    </xf>
    <xf numFmtId="0" fontId="24" fillId="0" borderId="110" xfId="0" applyFont="1" applyBorder="1" applyAlignment="1" applyProtection="1">
      <alignment horizontal="left" vertical="center" indent="1"/>
      <protection locked="0"/>
    </xf>
    <xf numFmtId="0" fontId="7" fillId="11" borderId="42" xfId="0" applyFont="1" applyFill="1" applyBorder="1" applyAlignment="1">
      <alignment horizontal="center" vertical="center"/>
    </xf>
    <xf numFmtId="0" fontId="7" fillId="11" borderId="98" xfId="0" applyFont="1" applyFill="1" applyBorder="1" applyAlignment="1">
      <alignment horizontal="center" vertical="center"/>
    </xf>
    <xf numFmtId="0" fontId="7" fillId="0" borderId="42" xfId="0" applyFont="1" applyBorder="1" applyAlignment="1" applyProtection="1">
      <alignment horizontal="center" vertical="center"/>
      <protection locked="0"/>
    </xf>
    <xf numFmtId="0" fontId="33" fillId="0" borderId="0" xfId="0" applyFont="1" applyAlignment="1">
      <alignment horizontal="center" vertical="center"/>
    </xf>
    <xf numFmtId="0" fontId="30" fillId="0" borderId="44" xfId="0" applyFont="1" applyBorder="1" applyAlignment="1">
      <alignment horizontal="distributed" vertical="center" indent="1"/>
    </xf>
    <xf numFmtId="0" fontId="30" fillId="0" borderId="45" xfId="0" applyFont="1" applyBorder="1" applyAlignment="1">
      <alignment horizontal="distributed" vertical="center" indent="1"/>
    </xf>
    <xf numFmtId="0" fontId="30" fillId="0" borderId="106" xfId="0" applyFont="1" applyBorder="1" applyAlignment="1">
      <alignment horizontal="distributed" vertical="center" indent="1"/>
    </xf>
    <xf numFmtId="0" fontId="30" fillId="0" borderId="56" xfId="0" applyFont="1" applyBorder="1" applyAlignment="1">
      <alignment horizontal="center" vertical="center"/>
    </xf>
    <xf numFmtId="0" fontId="30" fillId="0" borderId="45" xfId="0" applyFont="1" applyBorder="1" applyAlignment="1">
      <alignment horizontal="center" vertical="center"/>
    </xf>
    <xf numFmtId="0" fontId="30" fillId="0" borderId="106" xfId="0" applyFont="1" applyBorder="1" applyAlignment="1">
      <alignment horizontal="center" vertical="center"/>
    </xf>
    <xf numFmtId="0" fontId="11" fillId="10" borderId="56" xfId="0" applyFont="1" applyFill="1" applyBorder="1" applyAlignment="1" applyProtection="1">
      <alignment horizontal="center" vertical="center"/>
      <protection locked="0"/>
    </xf>
    <xf numFmtId="0" fontId="11" fillId="10" borderId="46" xfId="0" applyFont="1" applyFill="1" applyBorder="1" applyAlignment="1" applyProtection="1">
      <alignment horizontal="center" vertical="center"/>
      <protection locked="0"/>
    </xf>
    <xf numFmtId="0" fontId="8" fillId="10" borderId="56" xfId="0" applyFont="1" applyFill="1" applyBorder="1" applyAlignment="1" applyProtection="1">
      <alignment horizontal="center" vertical="center"/>
      <protection locked="0"/>
    </xf>
    <xf numFmtId="0" fontId="8" fillId="10" borderId="45" xfId="0" applyFont="1" applyFill="1" applyBorder="1" applyAlignment="1" applyProtection="1">
      <alignment horizontal="center" vertical="center"/>
      <protection locked="0"/>
    </xf>
    <xf numFmtId="0" fontId="8" fillId="10" borderId="106" xfId="0" applyFont="1" applyFill="1" applyBorder="1" applyAlignment="1" applyProtection="1">
      <alignment horizontal="center" vertical="center"/>
      <protection locked="0"/>
    </xf>
    <xf numFmtId="0" fontId="4" fillId="0" borderId="77" xfId="0" applyFont="1" applyBorder="1" applyAlignment="1" applyProtection="1">
      <alignment horizontal="left" vertical="center" wrapText="1" indent="1"/>
      <protection locked="0"/>
    </xf>
    <xf numFmtId="0" fontId="4" fillId="0" borderId="78" xfId="0" applyFont="1" applyBorder="1" applyAlignment="1" applyProtection="1">
      <alignment horizontal="left" vertical="center" wrapText="1" indent="1"/>
      <protection locked="0"/>
    </xf>
    <xf numFmtId="0" fontId="63" fillId="0" borderId="77" xfId="5" applyFont="1" applyFill="1" applyBorder="1" applyAlignment="1" applyProtection="1">
      <alignment horizontal="left" vertical="center" indent="1"/>
      <protection locked="0"/>
    </xf>
    <xf numFmtId="0" fontId="63" fillId="0" borderId="78" xfId="5" applyFont="1" applyFill="1" applyBorder="1" applyAlignment="1" applyProtection="1">
      <alignment horizontal="left" vertical="center" indent="1"/>
      <protection locked="0"/>
    </xf>
    <xf numFmtId="0" fontId="57" fillId="0" borderId="114" xfId="0" applyFont="1" applyBorder="1" applyAlignment="1" applyProtection="1">
      <alignment horizontal="left" vertical="center" wrapText="1" indent="1"/>
      <protection locked="0"/>
    </xf>
    <xf numFmtId="0" fontId="57" fillId="0" borderId="115" xfId="0" applyFont="1" applyBorder="1" applyAlignment="1" applyProtection="1">
      <alignment horizontal="left" vertical="center" wrapText="1" indent="1"/>
      <protection locked="0"/>
    </xf>
    <xf numFmtId="0" fontId="57" fillId="0" borderId="116" xfId="0" applyFont="1" applyBorder="1" applyAlignment="1" applyProtection="1">
      <alignment horizontal="left" vertical="center" wrapText="1" indent="1"/>
      <protection locked="0"/>
    </xf>
    <xf numFmtId="0" fontId="27" fillId="0" borderId="103" xfId="0" applyFont="1" applyBorder="1" applyAlignment="1">
      <alignment horizontal="distributed" vertical="center" wrapText="1" indent="1"/>
    </xf>
    <xf numFmtId="0" fontId="27" fillId="0" borderId="104" xfId="0" applyFont="1" applyBorder="1" applyAlignment="1">
      <alignment horizontal="distributed" vertical="center" indent="1"/>
    </xf>
    <xf numFmtId="0" fontId="7" fillId="0" borderId="0" xfId="0" applyFont="1" applyAlignment="1">
      <alignment horizontal="center" vertical="center"/>
    </xf>
    <xf numFmtId="0" fontId="5" fillId="14" borderId="128" xfId="0" applyFont="1" applyFill="1" applyBorder="1" applyAlignment="1" applyProtection="1">
      <alignment horizontal="center" vertical="center" wrapText="1"/>
      <protection locked="0"/>
    </xf>
    <xf numFmtId="0" fontId="5" fillId="14" borderId="129" xfId="0" applyFont="1" applyFill="1" applyBorder="1" applyAlignment="1" applyProtection="1">
      <alignment horizontal="center" vertical="center" wrapText="1"/>
      <protection locked="0"/>
    </xf>
    <xf numFmtId="0" fontId="5" fillId="14" borderId="130" xfId="0" applyFont="1" applyFill="1" applyBorder="1" applyAlignment="1" applyProtection="1">
      <alignment horizontal="center" vertical="center" wrapText="1"/>
      <protection locked="0"/>
    </xf>
    <xf numFmtId="0" fontId="5" fillId="14" borderId="146" xfId="0" applyFont="1" applyFill="1" applyBorder="1" applyAlignment="1" applyProtection="1">
      <alignment horizontal="center" vertical="center" wrapText="1"/>
      <protection locked="0"/>
    </xf>
    <xf numFmtId="0" fontId="7" fillId="0" borderId="56"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77" xfId="0" applyFont="1" applyBorder="1" applyAlignment="1" applyProtection="1">
      <alignment horizontal="left" vertical="center" wrapText="1" indent="1"/>
      <protection locked="0"/>
    </xf>
    <xf numFmtId="0" fontId="5" fillId="0" borderId="77" xfId="0" applyFont="1" applyBorder="1" applyAlignment="1" applyProtection="1">
      <alignment horizontal="left" vertical="center" wrapText="1" indent="1"/>
      <protection locked="0"/>
    </xf>
    <xf numFmtId="0" fontId="5" fillId="0" borderId="77" xfId="0" applyFont="1" applyBorder="1" applyAlignment="1" applyProtection="1">
      <alignment horizontal="left" vertical="center" indent="1"/>
      <protection locked="0"/>
    </xf>
    <xf numFmtId="0" fontId="5" fillId="0" borderId="97" xfId="0" applyFont="1" applyBorder="1" applyAlignment="1" applyProtection="1">
      <alignment horizontal="left" vertical="center" indent="1"/>
      <protection locked="0"/>
    </xf>
    <xf numFmtId="167" fontId="7" fillId="0" borderId="0" xfId="0" applyNumberFormat="1" applyFont="1" applyAlignment="1" applyProtection="1">
      <alignment horizontal="center" vertical="distributed"/>
      <protection locked="0"/>
    </xf>
    <xf numFmtId="0" fontId="30" fillId="0" borderId="57" xfId="0" applyFont="1" applyBorder="1" applyAlignment="1">
      <alignment horizontal="center" vertical="center"/>
    </xf>
    <xf numFmtId="0" fontId="3" fillId="0" borderId="108" xfId="0" applyFont="1" applyBorder="1" applyAlignment="1">
      <alignment horizontal="distributed" vertical="center" indent="1"/>
    </xf>
    <xf numFmtId="0" fontId="3" fillId="0" borderId="77" xfId="0" applyFont="1" applyBorder="1" applyAlignment="1">
      <alignment horizontal="distributed" vertical="center" indent="1"/>
    </xf>
    <xf numFmtId="0" fontId="5" fillId="0" borderId="16" xfId="0" applyFont="1" applyBorder="1" applyAlignment="1">
      <alignment horizontal="left" vertical="center" indent="1"/>
    </xf>
    <xf numFmtId="0" fontId="5" fillId="0" borderId="18" xfId="0" applyFont="1" applyBorder="1" applyAlignment="1">
      <alignment horizontal="left" vertical="center" indent="1"/>
    </xf>
    <xf numFmtId="0" fontId="31" fillId="10" borderId="111" xfId="0" applyFont="1" applyFill="1" applyBorder="1" applyAlignment="1" applyProtection="1">
      <alignment horizontal="center" vertical="center" wrapText="1"/>
      <protection locked="0"/>
    </xf>
    <xf numFmtId="0" fontId="31" fillId="10" borderId="112" xfId="0" applyFont="1" applyFill="1" applyBorder="1" applyAlignment="1" applyProtection="1">
      <alignment horizontal="center" vertical="center" wrapText="1"/>
      <protection locked="0"/>
    </xf>
    <xf numFmtId="0" fontId="31" fillId="10" borderId="113" xfId="0" applyFont="1" applyFill="1" applyBorder="1" applyAlignment="1" applyProtection="1">
      <alignment horizontal="center" vertical="center" wrapText="1"/>
      <protection locked="0"/>
    </xf>
    <xf numFmtId="0" fontId="31" fillId="10" borderId="29" xfId="0" applyFont="1" applyFill="1" applyBorder="1" applyAlignment="1" applyProtection="1">
      <alignment horizontal="center" vertical="center" wrapText="1"/>
      <protection locked="0"/>
    </xf>
    <xf numFmtId="165" fontId="7" fillId="0" borderId="42" xfId="0" applyNumberFormat="1" applyFont="1" applyBorder="1" applyAlignment="1" applyProtection="1">
      <alignment horizontal="center" vertical="center"/>
      <protection locked="0"/>
    </xf>
    <xf numFmtId="165" fontId="7" fillId="0" borderId="0" xfId="0" applyNumberFormat="1" applyFont="1" applyAlignment="1" applyProtection="1">
      <alignment horizontal="center" vertical="center"/>
      <protection locked="0"/>
    </xf>
    <xf numFmtId="167" fontId="7" fillId="0" borderId="111" xfId="0" applyNumberFormat="1" applyFont="1" applyBorder="1" applyAlignment="1" applyProtection="1">
      <alignment horizontal="distributed" vertical="center" indent="2"/>
      <protection locked="0"/>
    </xf>
    <xf numFmtId="167" fontId="7" fillId="0" borderId="42" xfId="0" applyNumberFormat="1" applyFont="1" applyBorder="1" applyAlignment="1" applyProtection="1">
      <alignment horizontal="distributed" vertical="center" indent="2"/>
      <protection locked="0"/>
    </xf>
    <xf numFmtId="167" fontId="7" fillId="0" borderId="113" xfId="0" applyNumberFormat="1" applyFont="1" applyBorder="1" applyAlignment="1" applyProtection="1">
      <alignment horizontal="distributed" vertical="center" indent="2"/>
      <protection locked="0"/>
    </xf>
    <xf numFmtId="167" fontId="7" fillId="0" borderId="98" xfId="0" applyNumberFormat="1" applyFont="1" applyBorder="1" applyAlignment="1" applyProtection="1">
      <alignment horizontal="distributed" vertical="center" indent="2"/>
      <protection locked="0"/>
    </xf>
    <xf numFmtId="167" fontId="7" fillId="0" borderId="0" xfId="0" applyNumberFormat="1" applyFont="1" applyAlignment="1" applyProtection="1">
      <alignment horizontal="distributed" vertical="center" indent="2"/>
      <protection locked="0"/>
    </xf>
    <xf numFmtId="166" fontId="5" fillId="11" borderId="42" xfId="0" applyNumberFormat="1" applyFont="1" applyFill="1" applyBorder="1" applyAlignment="1">
      <alignment horizontal="center" vertical="center"/>
    </xf>
    <xf numFmtId="166" fontId="5" fillId="11" borderId="0" xfId="0" applyNumberFormat="1" applyFont="1" applyFill="1" applyAlignment="1">
      <alignment horizontal="center" vertical="center"/>
    </xf>
    <xf numFmtId="0" fontId="30" fillId="10" borderId="18"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0" fontId="30" fillId="0" borderId="41" xfId="0" applyFont="1" applyBorder="1" applyAlignment="1">
      <alignment horizontal="distributed" vertical="center" indent="1"/>
    </xf>
    <xf numFmtId="0" fontId="30" fillId="0" borderId="23" xfId="0" applyFont="1" applyBorder="1" applyAlignment="1">
      <alignment horizontal="distributed" vertical="center" indent="1"/>
    </xf>
    <xf numFmtId="0" fontId="3" fillId="0" borderId="117" xfId="0" applyFont="1" applyBorder="1" applyAlignment="1">
      <alignment horizontal="distributed" vertical="center" wrapText="1" indent="1"/>
    </xf>
    <xf numFmtId="0" fontId="3" fillId="0" borderId="107" xfId="0" applyFont="1" applyBorder="1" applyAlignment="1">
      <alignment horizontal="distributed" vertical="center" indent="1"/>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5" fillId="0" borderId="22" xfId="0" applyFont="1" applyBorder="1" applyAlignment="1">
      <alignment horizontal="left" vertical="center" indent="1"/>
    </xf>
    <xf numFmtId="0" fontId="5" fillId="0" borderId="120"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0" fontId="30" fillId="0" borderId="120"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125" xfId="0" applyFont="1" applyBorder="1" applyAlignment="1">
      <alignment horizontal="center" vertical="center" wrapText="1"/>
    </xf>
    <xf numFmtId="0" fontId="30" fillId="0" borderId="126" xfId="0" applyFont="1" applyBorder="1" applyAlignment="1">
      <alignment horizontal="center" vertical="center" wrapText="1"/>
    </xf>
    <xf numFmtId="0" fontId="7" fillId="0" borderId="124" xfId="0" applyFont="1" applyBorder="1" applyAlignment="1" applyProtection="1">
      <alignment horizontal="center" vertical="center"/>
      <protection locked="0"/>
    </xf>
    <xf numFmtId="0" fontId="7" fillId="0" borderId="125" xfId="0" applyFont="1" applyBorder="1" applyAlignment="1" applyProtection="1">
      <alignment horizontal="center" vertical="center"/>
      <protection locked="0"/>
    </xf>
    <xf numFmtId="0" fontId="7" fillId="0" borderId="127" xfId="0" applyFont="1" applyBorder="1" applyAlignment="1" applyProtection="1">
      <alignment horizontal="center" vertical="center"/>
      <protection locked="0"/>
    </xf>
    <xf numFmtId="0" fontId="52" fillId="10" borderId="124" xfId="0" applyFont="1" applyFill="1" applyBorder="1" applyAlignment="1" applyProtection="1">
      <alignment horizontal="center" vertical="center"/>
      <protection locked="0"/>
    </xf>
    <xf numFmtId="0" fontId="52" fillId="10" borderId="125" xfId="0" applyFont="1" applyFill="1" applyBorder="1" applyAlignment="1" applyProtection="1">
      <alignment horizontal="center" vertical="center"/>
      <protection locked="0"/>
    </xf>
    <xf numFmtId="0" fontId="52" fillId="10" borderId="126" xfId="0" applyFont="1" applyFill="1" applyBorder="1" applyAlignment="1" applyProtection="1">
      <alignment horizontal="center" vertical="center"/>
      <protection locked="0"/>
    </xf>
    <xf numFmtId="0" fontId="4" fillId="0" borderId="107" xfId="0" applyFont="1" applyBorder="1" applyAlignment="1" applyProtection="1">
      <alignment horizontal="left" vertical="top" wrapText="1" indent="1"/>
      <protection locked="0"/>
    </xf>
    <xf numFmtId="0" fontId="4" fillId="0" borderId="118" xfId="0" applyFont="1" applyBorder="1" applyAlignment="1" applyProtection="1">
      <alignment horizontal="left" vertical="top" wrapText="1" indent="1"/>
      <protection locked="0"/>
    </xf>
    <xf numFmtId="0" fontId="4" fillId="0" borderId="77" xfId="0" applyFont="1" applyBorder="1" applyAlignment="1" applyProtection="1">
      <alignment horizontal="left" vertical="top" wrapText="1" indent="1"/>
      <protection locked="0"/>
    </xf>
    <xf numFmtId="0" fontId="4" fillId="0" borderId="78" xfId="0" applyFont="1" applyBorder="1" applyAlignment="1" applyProtection="1">
      <alignment horizontal="left" vertical="top" wrapText="1" indent="1"/>
      <protection locked="0"/>
    </xf>
    <xf numFmtId="0" fontId="8" fillId="11" borderId="115" xfId="0" applyFont="1" applyFill="1" applyBorder="1" applyAlignment="1">
      <alignment horizontal="center" vertical="center"/>
    </xf>
    <xf numFmtId="0" fontId="29" fillId="0" borderId="42"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32" xfId="0" applyFont="1" applyBorder="1" applyAlignment="1">
      <alignment horizontal="center" vertical="center" wrapText="1"/>
    </xf>
    <xf numFmtId="0" fontId="3" fillId="0" borderId="102" xfId="0" applyFont="1" applyBorder="1" applyAlignment="1">
      <alignment horizontal="distributed" vertical="center" indent="1"/>
    </xf>
    <xf numFmtId="0" fontId="3" fillId="10" borderId="114" xfId="0" applyFont="1" applyFill="1" applyBorder="1" applyAlignment="1" applyProtection="1">
      <alignment horizontal="center" vertical="center"/>
      <protection locked="0"/>
    </xf>
    <xf numFmtId="0" fontId="3" fillId="10" borderId="115" xfId="0" applyFont="1" applyFill="1" applyBorder="1" applyAlignment="1" applyProtection="1">
      <alignment horizontal="center" vertical="center"/>
      <protection locked="0"/>
    </xf>
    <xf numFmtId="0" fontId="3" fillId="10" borderId="116" xfId="0" applyFont="1" applyFill="1" applyBorder="1" applyAlignment="1" applyProtection="1">
      <alignment horizontal="center" vertical="center"/>
      <protection locked="0"/>
    </xf>
    <xf numFmtId="0" fontId="3" fillId="0" borderId="11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122" xfId="0" applyFont="1" applyBorder="1" applyAlignment="1" applyProtection="1">
      <alignment horizontal="center" vertical="center" wrapText="1"/>
      <protection locked="0"/>
    </xf>
    <xf numFmtId="0" fontId="8" fillId="0" borderId="115" xfId="0" applyFont="1" applyBorder="1" applyAlignment="1">
      <alignment horizontal="center" vertical="center"/>
    </xf>
    <xf numFmtId="0" fontId="0" fillId="9" borderId="3" xfId="0" applyFill="1" applyBorder="1" applyAlignment="1">
      <alignment horizontal="center" vertical="center"/>
    </xf>
    <xf numFmtId="0" fontId="0" fillId="9" borderId="5" xfId="0" applyFill="1" applyBorder="1" applyAlignment="1">
      <alignment horizontal="center" vertical="center"/>
    </xf>
    <xf numFmtId="0" fontId="0" fillId="9" borderId="1" xfId="0" applyFill="1" applyBorder="1" applyAlignment="1">
      <alignment horizontal="center" vertical="center"/>
    </xf>
    <xf numFmtId="0" fontId="41" fillId="5" borderId="1" xfId="0" applyFont="1" applyFill="1" applyBorder="1" applyAlignment="1">
      <alignment horizontal="center"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15" xfId="0" applyFont="1" applyBorder="1" applyAlignment="1">
      <alignment horizontal="center" vertical="center"/>
    </xf>
    <xf numFmtId="0" fontId="39" fillId="0" borderId="0" xfId="0" applyFont="1" applyAlignment="1">
      <alignment horizontal="center" vertical="center"/>
    </xf>
    <xf numFmtId="0" fontId="39" fillId="0" borderId="30" xfId="0" applyFont="1" applyBorder="1" applyAlignment="1">
      <alignment horizontal="center" vertical="center"/>
    </xf>
    <xf numFmtId="0" fontId="41" fillId="5" borderId="14" xfId="0" applyFont="1" applyFill="1" applyBorder="1" applyAlignment="1">
      <alignment horizontal="center" vertical="center"/>
    </xf>
    <xf numFmtId="0" fontId="38" fillId="0" borderId="18" xfId="0" applyFont="1" applyBorder="1" applyAlignment="1" applyProtection="1">
      <alignment horizontal="left" vertical="center"/>
      <protection locked="0"/>
    </xf>
    <xf numFmtId="169" fontId="41" fillId="5" borderId="1" xfId="0" applyNumberFormat="1" applyFont="1" applyFill="1" applyBorder="1" applyAlignment="1">
      <alignment horizontal="center" vertical="center"/>
    </xf>
    <xf numFmtId="169" fontId="41" fillId="5" borderId="5" xfId="0" applyNumberFormat="1" applyFont="1" applyFill="1" applyBorder="1" applyAlignment="1">
      <alignment horizontal="center" vertical="center"/>
    </xf>
    <xf numFmtId="0" fontId="40" fillId="0" borderId="12" xfId="0" applyFont="1" applyBorder="1" applyAlignment="1" applyProtection="1">
      <alignment horizontal="distributed" vertical="center" indent="45"/>
      <protection locked="0"/>
    </xf>
    <xf numFmtId="0" fontId="40" fillId="0" borderId="13" xfId="0" applyFont="1" applyBorder="1" applyAlignment="1" applyProtection="1">
      <alignment horizontal="distributed" vertical="center" indent="45"/>
      <protection locked="0"/>
    </xf>
    <xf numFmtId="0" fontId="40" fillId="13" borderId="3" xfId="0" applyFont="1" applyFill="1" applyBorder="1" applyAlignment="1">
      <alignment horizontal="center" vertical="center"/>
    </xf>
    <xf numFmtId="0" fontId="40" fillId="13" borderId="4" xfId="0" applyFont="1" applyFill="1" applyBorder="1" applyAlignment="1">
      <alignment horizontal="center" vertical="center"/>
    </xf>
    <xf numFmtId="0" fontId="40" fillId="13" borderId="5" xfId="0" applyFont="1" applyFill="1" applyBorder="1" applyAlignment="1">
      <alignment horizontal="center" vertical="center"/>
    </xf>
    <xf numFmtId="0" fontId="41" fillId="5" borderId="5" xfId="0" applyFont="1" applyFill="1" applyBorder="1" applyAlignment="1">
      <alignment horizontal="center" vertical="center"/>
    </xf>
    <xf numFmtId="0" fontId="42" fillId="2" borderId="133" xfId="0" applyFont="1" applyFill="1" applyBorder="1" applyAlignment="1">
      <alignment horizontal="center" vertical="center" wrapText="1"/>
    </xf>
    <xf numFmtId="0" fontId="42" fillId="2" borderId="134" xfId="0" applyFont="1" applyFill="1" applyBorder="1" applyAlignment="1">
      <alignment horizontal="center" vertical="center" wrapText="1"/>
    </xf>
    <xf numFmtId="0" fontId="42" fillId="0" borderId="67" xfId="0" applyFont="1" applyBorder="1" applyAlignment="1">
      <alignment horizontal="center" vertical="center" wrapText="1"/>
    </xf>
    <xf numFmtId="0" fontId="42" fillId="0" borderId="75"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95" xfId="0" applyFont="1" applyBorder="1" applyAlignment="1">
      <alignment horizontal="center" vertical="center" wrapText="1"/>
    </xf>
    <xf numFmtId="0" fontId="42" fillId="0" borderId="133" xfId="0" applyFont="1" applyBorder="1" applyAlignment="1">
      <alignment horizontal="distributed" vertical="center" indent="1"/>
    </xf>
    <xf numFmtId="0" fontId="42" fillId="0" borderId="12" xfId="0" applyFont="1" applyBorder="1" applyAlignment="1">
      <alignment horizontal="distributed" vertical="center" indent="1"/>
    </xf>
    <xf numFmtId="0" fontId="42" fillId="0" borderId="134" xfId="0" applyFont="1" applyBorder="1" applyAlignment="1">
      <alignment horizontal="distributed" vertical="center" indent="1"/>
    </xf>
    <xf numFmtId="0" fontId="54" fillId="0" borderId="39" xfId="0" applyFont="1" applyBorder="1" applyAlignment="1">
      <alignment horizontal="left" vertical="center"/>
    </xf>
    <xf numFmtId="0" fontId="54" fillId="0" borderId="135" xfId="0" applyFont="1" applyBorder="1" applyAlignment="1">
      <alignment horizontal="left" vertical="center"/>
    </xf>
    <xf numFmtId="0" fontId="61" fillId="0" borderId="21" xfId="0" applyFont="1" applyBorder="1" applyAlignment="1" applyProtection="1">
      <alignment horizontal="center" vertical="center"/>
      <protection locked="0"/>
    </xf>
    <xf numFmtId="0" fontId="62" fillId="0" borderId="21" xfId="0" applyFont="1" applyBorder="1" applyAlignment="1" applyProtection="1">
      <alignment horizontal="center" vertical="center"/>
      <protection locked="0"/>
    </xf>
    <xf numFmtId="0" fontId="79" fillId="0" borderId="16" xfId="0" applyFont="1" applyBorder="1" applyAlignment="1">
      <alignment horizontal="center"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172" fontId="38" fillId="0" borderId="100" xfId="0" applyNumberFormat="1" applyFont="1" applyBorder="1" applyAlignment="1">
      <alignment horizontal="right" vertical="center"/>
    </xf>
    <xf numFmtId="172" fontId="38" fillId="0" borderId="101" xfId="0" applyNumberFormat="1" applyFont="1" applyBorder="1" applyAlignment="1">
      <alignment horizontal="right" vertical="center"/>
    </xf>
    <xf numFmtId="172" fontId="38" fillId="0" borderId="153" xfId="0" applyNumberFormat="1" applyFont="1" applyBorder="1" applyAlignment="1">
      <alignment horizontal="right" vertical="center"/>
    </xf>
    <xf numFmtId="172" fontId="38" fillId="0" borderId="154" xfId="0" applyNumberFormat="1" applyFont="1" applyBorder="1" applyAlignment="1">
      <alignment horizontal="right" vertical="center"/>
    </xf>
    <xf numFmtId="0" fontId="40" fillId="5" borderId="20" xfId="0" applyFont="1" applyFill="1" applyBorder="1" applyAlignment="1">
      <alignment horizontal="center" vertical="center"/>
    </xf>
    <xf numFmtId="0" fontId="40" fillId="5" borderId="21" xfId="0" applyFont="1" applyFill="1" applyBorder="1" applyAlignment="1">
      <alignment horizontal="center" vertical="center"/>
    </xf>
    <xf numFmtId="0" fontId="40" fillId="5" borderId="22" xfId="0" applyFont="1" applyFill="1" applyBorder="1" applyAlignment="1">
      <alignment horizontal="center" vertical="center"/>
    </xf>
    <xf numFmtId="0" fontId="40" fillId="5" borderId="15" xfId="0" applyFont="1" applyFill="1" applyBorder="1" applyAlignment="1">
      <alignment horizontal="center" vertical="center"/>
    </xf>
    <xf numFmtId="0" fontId="40" fillId="5" borderId="0" xfId="0" applyFont="1" applyFill="1" applyAlignment="1">
      <alignment horizontal="center" vertical="center"/>
    </xf>
    <xf numFmtId="0" fontId="40" fillId="5" borderId="30" xfId="0" applyFont="1" applyFill="1" applyBorder="1" applyAlignment="1">
      <alignment horizontal="center" vertical="center"/>
    </xf>
    <xf numFmtId="0" fontId="40" fillId="5" borderId="16" xfId="0" applyFont="1" applyFill="1" applyBorder="1" applyAlignment="1">
      <alignment horizontal="center" vertical="center"/>
    </xf>
    <xf numFmtId="0" fontId="40" fillId="5" borderId="18" xfId="0" applyFont="1" applyFill="1" applyBorder="1" applyAlignment="1">
      <alignment horizontal="center" vertical="center"/>
    </xf>
    <xf numFmtId="0" fontId="40" fillId="5" borderId="19" xfId="0" applyFont="1" applyFill="1" applyBorder="1" applyAlignment="1">
      <alignment horizontal="center" vertical="center"/>
    </xf>
    <xf numFmtId="49" fontId="67" fillId="5" borderId="86" xfId="3" applyNumberFormat="1" applyFont="1" applyFill="1" applyBorder="1" applyAlignment="1">
      <alignment horizontal="center" vertical="center"/>
    </xf>
    <xf numFmtId="49" fontId="67" fillId="5" borderId="81" xfId="3" applyNumberFormat="1" applyFont="1" applyFill="1" applyBorder="1" applyAlignment="1">
      <alignment horizontal="center" vertical="center"/>
    </xf>
    <xf numFmtId="49" fontId="67" fillId="5" borderId="64" xfId="3" applyNumberFormat="1" applyFont="1" applyFill="1" applyBorder="1" applyAlignment="1">
      <alignment horizontal="center" vertical="center"/>
    </xf>
    <xf numFmtId="49" fontId="67" fillId="5" borderId="82" xfId="3" applyNumberFormat="1" applyFont="1" applyFill="1" applyBorder="1" applyAlignment="1">
      <alignment horizontal="center" vertical="center"/>
    </xf>
    <xf numFmtId="49" fontId="67" fillId="5" borderId="94" xfId="3" applyNumberFormat="1" applyFont="1" applyFill="1" applyBorder="1" applyAlignment="1">
      <alignment horizontal="center" vertical="center"/>
    </xf>
    <xf numFmtId="49" fontId="67" fillId="5" borderId="95" xfId="3" applyNumberFormat="1" applyFont="1" applyFill="1" applyBorder="1" applyAlignment="1">
      <alignment horizontal="center" vertical="center"/>
    </xf>
    <xf numFmtId="49" fontId="46" fillId="5" borderId="90" xfId="3" applyNumberFormat="1" applyFont="1" applyFill="1" applyBorder="1" applyAlignment="1">
      <alignment horizontal="center" vertical="center"/>
    </xf>
    <xf numFmtId="49" fontId="46" fillId="5" borderId="87" xfId="3" applyNumberFormat="1" applyFont="1" applyFill="1" applyBorder="1" applyAlignment="1">
      <alignment horizontal="center" vertical="center"/>
    </xf>
    <xf numFmtId="49" fontId="46" fillId="5" borderId="91" xfId="3" applyNumberFormat="1" applyFont="1" applyFill="1" applyBorder="1" applyAlignment="1">
      <alignment horizontal="center" vertical="center"/>
    </xf>
    <xf numFmtId="49" fontId="46" fillId="5" borderId="88" xfId="3" applyNumberFormat="1" applyFont="1" applyFill="1" applyBorder="1" applyAlignment="1">
      <alignment horizontal="center" vertical="center"/>
    </xf>
    <xf numFmtId="49" fontId="46" fillId="5" borderId="92" xfId="3" applyNumberFormat="1" applyFont="1" applyFill="1" applyBorder="1" applyAlignment="1">
      <alignment horizontal="center" vertical="center"/>
    </xf>
    <xf numFmtId="49" fontId="46" fillId="5" borderId="89" xfId="3" applyNumberFormat="1" applyFont="1" applyFill="1" applyBorder="1" applyAlignment="1">
      <alignment horizontal="center" vertical="center"/>
    </xf>
    <xf numFmtId="172" fontId="38" fillId="0" borderId="3" xfId="0" applyNumberFormat="1" applyFont="1" applyBorder="1" applyAlignment="1">
      <alignment horizontal="right" vertical="center"/>
    </xf>
    <xf numFmtId="172" fontId="38" fillId="0" borderId="4" xfId="0" applyNumberFormat="1" applyFont="1" applyBorder="1" applyAlignment="1">
      <alignment horizontal="right" vertical="center"/>
    </xf>
    <xf numFmtId="0" fontId="68" fillId="0" borderId="3" xfId="1" applyFont="1" applyBorder="1" applyAlignment="1">
      <alignment horizontal="center" vertical="center"/>
    </xf>
    <xf numFmtId="0" fontId="68" fillId="0" borderId="4" xfId="1" applyFont="1" applyBorder="1" applyAlignment="1">
      <alignment horizontal="center" vertical="center"/>
    </xf>
    <xf numFmtId="0" fontId="68" fillId="0" borderId="5" xfId="1" applyFont="1" applyBorder="1" applyAlignment="1">
      <alignment horizontal="center" vertical="center"/>
    </xf>
    <xf numFmtId="0" fontId="71" fillId="0" borderId="47" xfId="1" applyFont="1" applyBorder="1" applyAlignment="1">
      <alignment horizontal="justify" vertical="center"/>
    </xf>
    <xf numFmtId="0" fontId="75" fillId="8" borderId="45" xfId="1" applyFont="1" applyFill="1" applyBorder="1" applyAlignment="1">
      <alignment horizontal="right" vertical="center"/>
    </xf>
    <xf numFmtId="0" fontId="75" fillId="8" borderId="55" xfId="1" applyFont="1" applyFill="1" applyBorder="1" applyAlignment="1">
      <alignment horizontal="right" vertical="center"/>
    </xf>
    <xf numFmtId="38" fontId="75" fillId="8" borderId="53" xfId="2" applyFont="1" applyFill="1" applyBorder="1" applyAlignment="1">
      <alignment horizontal="center" vertical="center"/>
    </xf>
    <xf numFmtId="38" fontId="75" fillId="8" borderId="45" xfId="2" applyFont="1" applyFill="1" applyBorder="1" applyAlignment="1">
      <alignment horizontal="center" vertical="center"/>
    </xf>
    <xf numFmtId="38" fontId="75" fillId="8" borderId="55" xfId="2" applyFont="1" applyFill="1" applyBorder="1" applyAlignment="1">
      <alignment horizontal="center" vertical="center"/>
    </xf>
    <xf numFmtId="0" fontId="76" fillId="8" borderId="53" xfId="1" applyFont="1" applyFill="1" applyBorder="1" applyAlignment="1">
      <alignment horizontal="center" vertical="center"/>
    </xf>
    <xf numFmtId="0" fontId="76" fillId="8" borderId="45" xfId="1" applyFont="1" applyFill="1" applyBorder="1" applyAlignment="1">
      <alignment horizontal="center" vertical="center"/>
    </xf>
    <xf numFmtId="0" fontId="76" fillId="8" borderId="46" xfId="1" applyFont="1" applyFill="1" applyBorder="1" applyAlignment="1">
      <alignment horizontal="center" vertical="center"/>
    </xf>
    <xf numFmtId="0" fontId="71" fillId="0" borderId="1" xfId="1" applyFont="1" applyBorder="1" applyAlignment="1">
      <alignment horizontal="distributed" vertical="center" indent="1"/>
    </xf>
    <xf numFmtId="0" fontId="71" fillId="0" borderId="7" xfId="1" applyFont="1" applyBorder="1" applyAlignment="1">
      <alignment horizontal="distributed" vertical="center" indent="1"/>
    </xf>
    <xf numFmtId="0" fontId="71" fillId="0" borderId="6" xfId="1" applyFont="1" applyBorder="1" applyAlignment="1">
      <alignment horizontal="distributed" vertical="center" indent="1"/>
    </xf>
    <xf numFmtId="0" fontId="71" fillId="0" borderId="8" xfId="1" applyFont="1" applyBorder="1" applyAlignment="1">
      <alignment horizontal="distributed" vertical="center" indent="1"/>
    </xf>
    <xf numFmtId="0" fontId="71" fillId="0" borderId="9" xfId="1" applyFont="1" applyBorder="1" applyAlignment="1">
      <alignment horizontal="distributed" vertical="center" indent="1"/>
    </xf>
    <xf numFmtId="0" fontId="71" fillId="0" borderId="2" xfId="1" applyFont="1" applyBorder="1" applyAlignment="1">
      <alignment horizontal="distributed" vertical="center" indent="1"/>
    </xf>
    <xf numFmtId="0" fontId="71" fillId="0" borderId="10" xfId="1" applyFont="1" applyBorder="1" applyAlignment="1">
      <alignment horizontal="distributed" vertical="center" indent="1"/>
    </xf>
    <xf numFmtId="0" fontId="71" fillId="0" borderId="1" xfId="1" applyFont="1" applyBorder="1" applyAlignment="1">
      <alignment horizontal="justify" vertical="top"/>
    </xf>
    <xf numFmtId="0" fontId="71" fillId="0" borderId="9" xfId="1" applyFont="1" applyBorder="1" applyAlignment="1">
      <alignment horizontal="justify" vertical="top"/>
    </xf>
    <xf numFmtId="0" fontId="71" fillId="0" borderId="2" xfId="1" applyFont="1" applyBorder="1" applyAlignment="1">
      <alignment horizontal="justify" vertical="top"/>
    </xf>
    <xf numFmtId="0" fontId="68" fillId="0" borderId="7" xfId="1" applyFont="1" applyBorder="1" applyAlignment="1">
      <alignment horizontal="center" vertical="center" wrapText="1"/>
    </xf>
    <xf numFmtId="0" fontId="68" fillId="0" borderId="6" xfId="1" applyFont="1" applyBorder="1" applyAlignment="1">
      <alignment horizontal="center" vertical="center" wrapText="1"/>
    </xf>
    <xf numFmtId="0" fontId="68" fillId="0" borderId="8" xfId="1" applyFont="1" applyBorder="1" applyAlignment="1">
      <alignment horizontal="center" vertical="center" wrapText="1"/>
    </xf>
    <xf numFmtId="0" fontId="68" fillId="0" borderId="9" xfId="1" applyFont="1" applyBorder="1" applyAlignment="1">
      <alignment horizontal="center" vertical="center" wrapText="1"/>
    </xf>
    <xf numFmtId="0" fontId="68" fillId="0" borderId="2" xfId="1" applyFont="1" applyBorder="1" applyAlignment="1">
      <alignment horizontal="center" vertical="center" wrapText="1"/>
    </xf>
    <xf numFmtId="0" fontId="68" fillId="0" borderId="10" xfId="1" applyFont="1" applyBorder="1" applyAlignment="1">
      <alignment horizontal="center" vertical="center" wrapText="1"/>
    </xf>
    <xf numFmtId="0" fontId="71" fillId="0" borderId="50" xfId="1" applyFont="1" applyBorder="1" applyAlignment="1">
      <alignment horizontal="distributed" vertical="center" indent="1"/>
    </xf>
    <xf numFmtId="0" fontId="71" fillId="0" borderId="0" xfId="1" applyFont="1" applyAlignment="1">
      <alignment horizontal="distributed" vertical="center" indent="1"/>
    </xf>
    <xf numFmtId="0" fontId="71" fillId="0" borderId="50" xfId="1" applyFont="1" applyBorder="1" applyAlignment="1">
      <alignment horizontal="justify" vertical="center"/>
    </xf>
    <xf numFmtId="0" fontId="71" fillId="0" borderId="0" xfId="1" applyFont="1" applyAlignment="1">
      <alignment horizontal="justify" vertical="center"/>
    </xf>
    <xf numFmtId="0" fontId="71" fillId="0" borderId="11" xfId="1" applyFont="1" applyBorder="1" applyAlignment="1">
      <alignment horizontal="justify" vertical="center"/>
    </xf>
    <xf numFmtId="0" fontId="71" fillId="8" borderId="3" xfId="1" applyFont="1" applyFill="1" applyBorder="1" applyAlignment="1">
      <alignment horizontal="center" vertical="center"/>
    </xf>
    <xf numFmtId="0" fontId="71" fillId="8" borderId="4" xfId="1" applyFont="1" applyFill="1" applyBorder="1" applyAlignment="1">
      <alignment horizontal="center" vertical="center"/>
    </xf>
    <xf numFmtId="0" fontId="74" fillId="8" borderId="4" xfId="1" applyFont="1" applyFill="1" applyBorder="1" applyAlignment="1">
      <alignment horizontal="left" vertical="center" wrapText="1" indent="1"/>
    </xf>
    <xf numFmtId="0" fontId="74" fillId="0" borderId="4" xfId="1" applyFont="1" applyBorder="1" applyAlignment="1">
      <alignment horizontal="left" vertical="center" indent="1"/>
    </xf>
    <xf numFmtId="0" fontId="74" fillId="0" borderId="5" xfId="1" applyFont="1" applyBorder="1" applyAlignment="1">
      <alignment horizontal="left" vertical="center" indent="1"/>
    </xf>
    <xf numFmtId="0" fontId="71" fillId="0" borderId="7" xfId="1" applyFont="1" applyBorder="1" applyAlignment="1">
      <alignment horizontal="center" vertical="center" wrapText="1"/>
    </xf>
    <xf numFmtId="0" fontId="71" fillId="0" borderId="6" xfId="1" applyFont="1" applyBorder="1" applyAlignment="1">
      <alignment horizontal="center" vertical="center" wrapText="1"/>
    </xf>
    <xf numFmtId="0" fontId="71" fillId="0" borderId="8" xfId="1" applyFont="1" applyBorder="1" applyAlignment="1">
      <alignment horizontal="center" vertical="center" wrapText="1"/>
    </xf>
    <xf numFmtId="0" fontId="71" fillId="0" borderId="9" xfId="1" applyFont="1" applyBorder="1" applyAlignment="1">
      <alignment horizontal="center" vertical="center" wrapText="1"/>
    </xf>
    <xf numFmtId="0" fontId="71" fillId="0" borderId="2" xfId="1" applyFont="1" applyBorder="1" applyAlignment="1">
      <alignment horizontal="center" vertical="center" wrapText="1"/>
    </xf>
    <xf numFmtId="0" fontId="71" fillId="0" borderId="10" xfId="1" applyFont="1" applyBorder="1" applyAlignment="1">
      <alignment horizontal="center" vertical="center" wrapText="1"/>
    </xf>
    <xf numFmtId="0" fontId="71" fillId="0" borderId="7" xfId="1" applyFont="1" applyBorder="1" applyAlignment="1">
      <alignment horizontal="center" vertical="center"/>
    </xf>
    <xf numFmtId="0" fontId="71" fillId="0" borderId="6" xfId="1" applyFont="1" applyBorder="1" applyAlignment="1">
      <alignment horizontal="center" vertical="center"/>
    </xf>
    <xf numFmtId="0" fontId="71" fillId="0" borderId="9" xfId="1" applyFont="1" applyBorder="1" applyAlignment="1">
      <alignment horizontal="center" vertical="center"/>
    </xf>
    <xf numFmtId="0" fontId="71" fillId="0" borderId="2" xfId="1" applyFont="1" applyBorder="1" applyAlignment="1">
      <alignment horizontal="center" vertical="center"/>
    </xf>
    <xf numFmtId="167" fontId="71" fillId="0" borderId="49" xfId="1" applyNumberFormat="1" applyFont="1" applyBorder="1" applyAlignment="1">
      <alignment horizontal="distributed" vertical="center" justifyLastLine="1"/>
    </xf>
    <xf numFmtId="167" fontId="71" fillId="0" borderId="62" xfId="1" applyNumberFormat="1" applyFont="1" applyBorder="1" applyAlignment="1">
      <alignment horizontal="distributed" vertical="center" justifyLastLine="1"/>
    </xf>
    <xf numFmtId="167" fontId="71" fillId="0" borderId="48" xfId="1" applyNumberFormat="1" applyFont="1" applyBorder="1" applyAlignment="1">
      <alignment horizontal="distributed" vertical="center" justifyLastLine="1"/>
    </xf>
    <xf numFmtId="0" fontId="71" fillId="0" borderId="1" xfId="1" applyFont="1" applyBorder="1" applyAlignment="1">
      <alignment horizontal="distributed" vertical="center"/>
    </xf>
    <xf numFmtId="0" fontId="71" fillId="0" borderId="34" xfId="1" applyFont="1" applyBorder="1" applyAlignment="1">
      <alignment horizontal="distributed" vertical="center" indent="1"/>
    </xf>
    <xf numFmtId="0" fontId="71" fillId="0" borderId="47" xfId="1" applyFont="1" applyBorder="1" applyAlignment="1">
      <alignment horizontal="right" vertical="center"/>
    </xf>
    <xf numFmtId="0" fontId="71" fillId="0" borderId="49" xfId="1" applyFont="1" applyBorder="1" applyAlignment="1">
      <alignment horizontal="left" vertical="center" wrapText="1"/>
    </xf>
    <xf numFmtId="0" fontId="71" fillId="0" borderId="62" xfId="1" applyFont="1" applyBorder="1" applyAlignment="1">
      <alignment horizontal="left" vertical="center" wrapText="1"/>
    </xf>
    <xf numFmtId="0" fontId="71" fillId="0" borderId="48" xfId="1" applyFont="1" applyBorder="1" applyAlignment="1">
      <alignment horizontal="left" vertical="center" wrapText="1"/>
    </xf>
    <xf numFmtId="0" fontId="71" fillId="0" borderId="3" xfId="1" applyFont="1" applyBorder="1" applyAlignment="1">
      <alignment horizontal="justify" vertical="center"/>
    </xf>
    <xf numFmtId="0" fontId="71" fillId="0" borderId="4" xfId="1" applyFont="1" applyBorder="1" applyAlignment="1">
      <alignment horizontal="justify" vertical="center"/>
    </xf>
    <xf numFmtId="0" fontId="71" fillId="0" borderId="5" xfId="1" applyFont="1" applyBorder="1" applyAlignment="1">
      <alignment horizontal="justify" vertical="center"/>
    </xf>
    <xf numFmtId="0" fontId="71" fillId="0" borderId="3" xfId="1" applyFont="1" applyBorder="1" applyAlignment="1">
      <alignment horizontal="center" vertical="center" wrapText="1"/>
    </xf>
    <xf numFmtId="0" fontId="71" fillId="0" borderId="4" xfId="1" applyFont="1" applyBorder="1" applyAlignment="1">
      <alignment horizontal="center" vertical="center" wrapText="1"/>
    </xf>
    <xf numFmtId="0" fontId="71" fillId="0" borderId="5" xfId="1" applyFont="1" applyBorder="1" applyAlignment="1">
      <alignment horizontal="center" vertical="center" wrapText="1"/>
    </xf>
    <xf numFmtId="0" fontId="71" fillId="0" borderId="7" xfId="1" applyFont="1" applyBorder="1" applyAlignment="1">
      <alignment horizontal="justify" vertical="center"/>
    </xf>
    <xf numFmtId="0" fontId="71" fillId="0" borderId="6" xfId="1" applyFont="1" applyBorder="1" applyAlignment="1">
      <alignment horizontal="justify" vertical="center"/>
    </xf>
    <xf numFmtId="0" fontId="71" fillId="0" borderId="8" xfId="1" applyFont="1" applyBorder="1" applyAlignment="1">
      <alignment horizontal="justify" vertical="center"/>
    </xf>
    <xf numFmtId="0" fontId="71" fillId="0" borderId="34" xfId="1" applyFont="1" applyBorder="1" applyAlignment="1">
      <alignment horizontal="justify" vertical="top"/>
    </xf>
    <xf numFmtId="0" fontId="68" fillId="0" borderId="4" xfId="1" applyFont="1" applyBorder="1">
      <alignment vertical="center"/>
    </xf>
    <xf numFmtId="0" fontId="68" fillId="0" borderId="5" xfId="1" applyFont="1" applyBorder="1">
      <alignment vertical="center"/>
    </xf>
    <xf numFmtId="0" fontId="72" fillId="0" borderId="3" xfId="1" applyFont="1" applyBorder="1" applyAlignment="1">
      <alignment horizontal="center" vertical="center" wrapText="1"/>
    </xf>
    <xf numFmtId="0" fontId="72" fillId="0" borderId="4" xfId="1" applyFont="1" applyBorder="1" applyAlignment="1">
      <alignment horizontal="center" vertical="center" wrapText="1"/>
    </xf>
    <xf numFmtId="0" fontId="72" fillId="0" borderId="5" xfId="1" applyFont="1" applyBorder="1" applyAlignment="1">
      <alignment horizontal="center" vertical="center" wrapText="1"/>
    </xf>
    <xf numFmtId="0" fontId="71" fillId="0" borderId="158" xfId="1" applyFont="1" applyBorder="1" applyAlignment="1">
      <alignment horizontal="center" vertical="center" wrapText="1"/>
    </xf>
    <xf numFmtId="0" fontId="71" fillId="0" borderId="21" xfId="1" applyFont="1" applyBorder="1" applyAlignment="1">
      <alignment horizontal="center" vertical="center" wrapText="1"/>
    </xf>
    <xf numFmtId="0" fontId="71" fillId="0" borderId="50" xfId="1" applyFont="1" applyBorder="1" applyAlignment="1">
      <alignment horizontal="center" vertical="center" wrapText="1"/>
    </xf>
    <xf numFmtId="0" fontId="71" fillId="0" borderId="0" xfId="1" applyFont="1" applyAlignment="1">
      <alignment horizontal="center" vertical="center" wrapText="1"/>
    </xf>
    <xf numFmtId="0" fontId="72" fillId="0" borderId="132" xfId="1" applyFont="1" applyBorder="1" applyAlignment="1">
      <alignment horizontal="distributed" vertical="center"/>
    </xf>
    <xf numFmtId="0" fontId="72" fillId="0" borderId="1" xfId="1" applyFont="1" applyBorder="1" applyAlignment="1">
      <alignment horizontal="distributed" vertical="center"/>
    </xf>
    <xf numFmtId="0" fontId="71" fillId="8" borderId="5" xfId="1" applyFont="1" applyFill="1" applyBorder="1" applyAlignment="1">
      <alignment horizontal="center" vertical="center"/>
    </xf>
    <xf numFmtId="0" fontId="68" fillId="8" borderId="44" xfId="1" applyFont="1" applyFill="1" applyBorder="1" applyAlignment="1">
      <alignment horizontal="center" vertical="center"/>
    </xf>
    <xf numFmtId="0" fontId="68" fillId="8" borderId="45" xfId="1" applyFont="1" applyFill="1" applyBorder="1" applyAlignment="1">
      <alignment horizontal="center" vertical="center"/>
    </xf>
    <xf numFmtId="0" fontId="68" fillId="8" borderId="106" xfId="1" applyFont="1" applyFill="1" applyBorder="1" applyAlignment="1">
      <alignment horizontal="center" vertical="center"/>
    </xf>
    <xf numFmtId="0" fontId="72" fillId="0" borderId="133" xfId="1" applyFont="1" applyBorder="1" applyAlignment="1">
      <alignment horizontal="left" vertical="center" wrapText="1" indent="1"/>
    </xf>
    <xf numFmtId="0" fontId="72" fillId="0" borderId="12" xfId="1" applyFont="1" applyBorder="1" applyAlignment="1">
      <alignment horizontal="left" vertical="center" wrapText="1" indent="1"/>
    </xf>
    <xf numFmtId="0" fontId="72" fillId="0" borderId="134" xfId="1" applyFont="1" applyBorder="1" applyAlignment="1">
      <alignment horizontal="left" vertical="center" wrapText="1" indent="1"/>
    </xf>
    <xf numFmtId="0" fontId="72" fillId="0" borderId="3" xfId="1" applyFont="1" applyBorder="1" applyAlignment="1">
      <alignment horizontal="left" vertical="center" wrapText="1" indent="1"/>
    </xf>
    <xf numFmtId="0" fontId="72" fillId="0" borderId="4" xfId="1" applyFont="1" applyBorder="1" applyAlignment="1">
      <alignment horizontal="left" vertical="center" wrapText="1" indent="1"/>
    </xf>
    <xf numFmtId="0" fontId="72" fillId="0" borderId="5" xfId="1" applyFont="1" applyBorder="1" applyAlignment="1">
      <alignment horizontal="left" vertical="center" wrapText="1" indent="1"/>
    </xf>
    <xf numFmtId="0" fontId="77" fillId="3" borderId="3" xfId="1" applyFont="1" applyFill="1" applyBorder="1" applyAlignment="1">
      <alignment horizontal="left" vertical="center" shrinkToFit="1"/>
    </xf>
    <xf numFmtId="0" fontId="77" fillId="3" borderId="4" xfId="1" applyFont="1" applyFill="1" applyBorder="1" applyAlignment="1">
      <alignment horizontal="left" vertical="center" shrinkToFit="1"/>
    </xf>
    <xf numFmtId="0" fontId="77" fillId="3" borderId="2" xfId="1" applyFont="1" applyFill="1" applyBorder="1" applyAlignment="1">
      <alignment horizontal="left" vertical="center" shrinkToFit="1"/>
    </xf>
    <xf numFmtId="0" fontId="77" fillId="3" borderId="10" xfId="1" applyFont="1" applyFill="1" applyBorder="1" applyAlignment="1">
      <alignment horizontal="left" vertical="center" shrinkToFit="1"/>
    </xf>
    <xf numFmtId="0" fontId="80" fillId="0" borderId="1" xfId="5" applyFont="1" applyBorder="1" applyAlignment="1">
      <alignment vertical="center" wrapText="1"/>
    </xf>
    <xf numFmtId="0" fontId="74" fillId="0" borderId="1" xfId="1" applyFont="1" applyBorder="1" applyAlignment="1">
      <alignment vertical="center" wrapText="1"/>
    </xf>
    <xf numFmtId="0" fontId="11" fillId="0" borderId="52" xfId="1" applyFont="1" applyBorder="1" applyAlignment="1">
      <alignment horizontal="center" vertical="center"/>
    </xf>
    <xf numFmtId="0" fontId="11" fillId="0" borderId="156" xfId="1" applyFont="1" applyBorder="1" applyAlignment="1">
      <alignment horizontal="center" vertical="center"/>
    </xf>
    <xf numFmtId="0" fontId="11" fillId="0" borderId="157" xfId="1" applyFont="1" applyBorder="1" applyAlignment="1">
      <alignment horizontal="center" vertical="center"/>
    </xf>
    <xf numFmtId="0" fontId="71" fillId="0" borderId="10" xfId="1" applyFont="1" applyBorder="1" applyAlignment="1">
      <alignment horizontal="center" vertical="center"/>
    </xf>
    <xf numFmtId="0" fontId="77" fillId="4" borderId="7" xfId="1" applyFont="1" applyFill="1" applyBorder="1" applyAlignment="1">
      <alignment horizontal="center" vertical="center" wrapText="1"/>
    </xf>
    <xf numFmtId="0" fontId="77" fillId="4" borderId="6" xfId="1" applyFont="1" applyFill="1" applyBorder="1" applyAlignment="1">
      <alignment horizontal="center" vertical="center"/>
    </xf>
    <xf numFmtId="0" fontId="77" fillId="4" borderId="8" xfId="1" applyFont="1" applyFill="1" applyBorder="1" applyAlignment="1">
      <alignment horizontal="center" vertical="center"/>
    </xf>
    <xf numFmtId="0" fontId="77" fillId="4" borderId="50" xfId="1" applyFont="1" applyFill="1" applyBorder="1" applyAlignment="1">
      <alignment horizontal="center" vertical="center"/>
    </xf>
    <xf numFmtId="0" fontId="77" fillId="4" borderId="0" xfId="1" applyFont="1" applyFill="1" applyAlignment="1">
      <alignment horizontal="center" vertical="center"/>
    </xf>
    <xf numFmtId="0" fontId="77" fillId="4" borderId="11" xfId="1" applyFont="1" applyFill="1" applyBorder="1" applyAlignment="1">
      <alignment horizontal="center" vertical="center"/>
    </xf>
    <xf numFmtId="0" fontId="77" fillId="4" borderId="9" xfId="1" applyFont="1" applyFill="1" applyBorder="1" applyAlignment="1">
      <alignment horizontal="center" vertical="center"/>
    </xf>
    <xf numFmtId="0" fontId="77" fillId="4" borderId="2" xfId="1" applyFont="1" applyFill="1" applyBorder="1" applyAlignment="1">
      <alignment horizontal="center" vertical="center"/>
    </xf>
    <xf numFmtId="0" fontId="77" fillId="4" borderId="10" xfId="1" applyFont="1" applyFill="1" applyBorder="1" applyAlignment="1">
      <alignment horizontal="center" vertical="center"/>
    </xf>
    <xf numFmtId="0" fontId="71" fillId="0" borderId="1" xfId="1" applyFont="1" applyBorder="1" applyAlignment="1">
      <alignment horizontal="center" vertical="center" shrinkToFit="1"/>
    </xf>
    <xf numFmtId="0" fontId="77" fillId="6" borderId="3" xfId="1" applyFont="1" applyFill="1" applyBorder="1" applyAlignment="1">
      <alignment horizontal="left" vertical="center"/>
    </xf>
    <xf numFmtId="0" fontId="77" fillId="6" borderId="4" xfId="1" applyFont="1" applyFill="1" applyBorder="1" applyAlignment="1">
      <alignment horizontal="left" vertical="center"/>
    </xf>
    <xf numFmtId="0" fontId="77" fillId="6" borderId="5" xfId="1" applyFont="1" applyFill="1" applyBorder="1" applyAlignment="1">
      <alignment horizontal="left" vertical="center"/>
    </xf>
    <xf numFmtId="0" fontId="78" fillId="0" borderId="7" xfId="1" applyFont="1" applyBorder="1" applyAlignment="1">
      <alignment horizontal="left" vertical="center"/>
    </xf>
    <xf numFmtId="0" fontId="78" fillId="0" borderId="6" xfId="1" applyFont="1" applyBorder="1" applyAlignment="1">
      <alignment horizontal="left" vertical="center"/>
    </xf>
    <xf numFmtId="0" fontId="78" fillId="0" borderId="8" xfId="1" applyFont="1" applyBorder="1" applyAlignment="1">
      <alignment horizontal="left" vertical="center"/>
    </xf>
    <xf numFmtId="0" fontId="71" fillId="0" borderId="8" xfId="1" applyFont="1" applyBorder="1" applyAlignment="1">
      <alignment horizontal="center" vertical="center"/>
    </xf>
    <xf numFmtId="0" fontId="71" fillId="0" borderId="50" xfId="1" applyFont="1" applyBorder="1" applyAlignment="1">
      <alignment horizontal="center" vertical="center"/>
    </xf>
    <xf numFmtId="0" fontId="71" fillId="0" borderId="0" xfId="1" applyFont="1" applyAlignment="1">
      <alignment horizontal="center" vertical="center"/>
    </xf>
    <xf numFmtId="0" fontId="71" fillId="0" borderId="11" xfId="1" applyFont="1" applyBorder="1" applyAlignment="1">
      <alignment horizontal="center" vertical="center"/>
    </xf>
    <xf numFmtId="0" fontId="71" fillId="7" borderId="5" xfId="1" applyFont="1" applyFill="1" applyBorder="1" applyAlignment="1">
      <alignment horizontal="center" vertical="center" shrinkToFit="1"/>
    </xf>
    <xf numFmtId="0" fontId="71" fillId="7" borderId="1" xfId="1" applyFont="1" applyFill="1" applyBorder="1" applyAlignment="1">
      <alignment horizontal="center" vertical="center" shrinkToFit="1"/>
    </xf>
    <xf numFmtId="0" fontId="71" fillId="0" borderId="1" xfId="2" applyNumberFormat="1" applyFont="1" applyBorder="1" applyAlignment="1">
      <alignment horizontal="center" vertical="center" shrinkToFit="1"/>
    </xf>
    <xf numFmtId="0" fontId="71" fillId="0" borderId="5" xfId="1" applyFont="1" applyBorder="1" applyAlignment="1">
      <alignment horizontal="center" vertical="center" shrinkToFit="1"/>
    </xf>
    <xf numFmtId="0" fontId="68" fillId="0" borderId="49" xfId="1" applyFont="1" applyBorder="1" applyAlignment="1">
      <alignment horizontal="left" vertical="center" wrapText="1"/>
    </xf>
    <xf numFmtId="0" fontId="68" fillId="0" borderId="62" xfId="1" applyFont="1" applyBorder="1" applyAlignment="1">
      <alignment horizontal="left" vertical="center" wrapText="1"/>
    </xf>
    <xf numFmtId="0" fontId="68" fillId="0" borderId="48" xfId="1" applyFont="1" applyBorder="1" applyAlignment="1">
      <alignment horizontal="left" vertical="center" wrapText="1"/>
    </xf>
    <xf numFmtId="0" fontId="68" fillId="0" borderId="49" xfId="1" applyFont="1" applyBorder="1" applyAlignment="1">
      <alignment horizontal="left" vertical="center"/>
    </xf>
    <xf numFmtId="0" fontId="68" fillId="0" borderId="48" xfId="1" applyFont="1" applyBorder="1" applyAlignment="1">
      <alignment horizontal="left" vertical="center"/>
    </xf>
    <xf numFmtId="167" fontId="71" fillId="0" borderId="49" xfId="1" applyNumberFormat="1" applyFont="1" applyBorder="1" applyAlignment="1">
      <alignment horizontal="right" vertical="center"/>
    </xf>
    <xf numFmtId="0" fontId="71" fillId="0" borderId="48" xfId="1" applyFont="1" applyBorder="1" applyAlignment="1">
      <alignment horizontal="right" vertical="center"/>
    </xf>
    <xf numFmtId="0" fontId="68" fillId="0" borderId="49" xfId="1" applyFont="1" applyBorder="1" applyAlignment="1">
      <alignment horizontal="center" vertical="center"/>
    </xf>
    <xf numFmtId="0" fontId="68"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62" xfId="1" applyFont="1" applyBorder="1" applyAlignment="1">
      <alignment horizontal="center" vertical="center"/>
    </xf>
    <xf numFmtId="0" fontId="11" fillId="0" borderId="48" xfId="1" applyFont="1" applyBorder="1" applyAlignment="1">
      <alignment horizontal="center" vertical="center"/>
    </xf>
    <xf numFmtId="0" fontId="9" fillId="0" borderId="49" xfId="1" applyBorder="1" applyAlignment="1">
      <alignment horizontal="center" vertical="center"/>
    </xf>
    <xf numFmtId="0" fontId="9" fillId="0" borderId="62" xfId="1" applyBorder="1" applyAlignment="1">
      <alignment horizontal="center" vertical="center"/>
    </xf>
    <xf numFmtId="0" fontId="9" fillId="0" borderId="48" xfId="1" applyBorder="1" applyAlignment="1">
      <alignment horizontal="center" vertical="center"/>
    </xf>
    <xf numFmtId="167" fontId="71" fillId="0" borderId="48" xfId="1" applyNumberFormat="1" applyFont="1" applyBorder="1" applyAlignment="1">
      <alignment horizontal="right" vertical="center"/>
    </xf>
    <xf numFmtId="0" fontId="4" fillId="0" borderId="34" xfId="1" applyFont="1" applyBorder="1" applyAlignment="1">
      <alignment horizontal="justify" vertical="center"/>
    </xf>
    <xf numFmtId="0" fontId="4" fillId="0" borderId="43" xfId="1" applyFont="1" applyBorder="1" applyAlignment="1">
      <alignment horizontal="justify" vertical="center"/>
    </xf>
    <xf numFmtId="0" fontId="4" fillId="0" borderId="34" xfId="1" applyFont="1" applyBorder="1" applyAlignment="1">
      <alignment horizontal="justify" vertical="top"/>
    </xf>
    <xf numFmtId="0" fontId="4" fillId="0" borderId="43" xfId="1" applyFont="1" applyBorder="1" applyAlignment="1">
      <alignment horizontal="justify" vertical="top"/>
    </xf>
    <xf numFmtId="0" fontId="4" fillId="0" borderId="64" xfId="1" applyFont="1" applyBorder="1" applyAlignment="1">
      <alignment horizontal="justify" vertical="top"/>
    </xf>
    <xf numFmtId="0" fontId="4" fillId="0" borderId="34" xfId="1" applyFont="1" applyBorder="1" applyAlignment="1">
      <alignment horizontal="left" vertical="top"/>
    </xf>
    <xf numFmtId="0" fontId="4" fillId="0" borderId="64" xfId="1" applyFont="1" applyBorder="1" applyAlignment="1">
      <alignment horizontal="left" vertical="top"/>
    </xf>
    <xf numFmtId="0" fontId="4" fillId="0" borderId="43" xfId="1" applyFont="1" applyBorder="1" applyAlignment="1">
      <alignment horizontal="left" vertical="top"/>
    </xf>
    <xf numFmtId="0" fontId="56" fillId="0" borderId="0" xfId="4" applyFont="1" applyAlignment="1">
      <alignment horizontal="center" vertical="center"/>
    </xf>
    <xf numFmtId="0" fontId="12" fillId="0" borderId="6" xfId="4" applyFont="1" applyBorder="1" applyAlignment="1">
      <alignment horizontal="left" vertical="center" wrapText="1"/>
    </xf>
    <xf numFmtId="0" fontId="22" fillId="0" borderId="6" xfId="4" applyBorder="1" applyAlignment="1">
      <alignment horizontal="left" vertical="center" wrapText="1"/>
    </xf>
    <xf numFmtId="0" fontId="22" fillId="0" borderId="0" xfId="4" applyAlignment="1">
      <alignment horizontal="left" vertical="center" wrapText="1"/>
    </xf>
    <xf numFmtId="0" fontId="4" fillId="0" borderId="34" xfId="4" applyFont="1" applyBorder="1" applyAlignment="1">
      <alignment vertical="center"/>
    </xf>
    <xf numFmtId="0" fontId="22" fillId="0" borderId="64" xfId="4" applyBorder="1" applyAlignment="1">
      <alignment vertical="center"/>
    </xf>
    <xf numFmtId="0" fontId="22" fillId="0" borderId="43" xfId="4" applyBorder="1" applyAlignment="1">
      <alignment vertical="center"/>
    </xf>
    <xf numFmtId="0" fontId="3" fillId="0" borderId="0" xfId="4" applyFont="1" applyAlignment="1">
      <alignment horizontal="distributed" vertical="center" indent="1"/>
    </xf>
    <xf numFmtId="0" fontId="81" fillId="0" borderId="0" xfId="4" applyFont="1" applyAlignment="1">
      <alignment horizontal="distributed" vertical="center" indent="1"/>
    </xf>
    <xf numFmtId="0" fontId="4" fillId="0" borderId="0" xfId="4" applyFont="1" applyAlignment="1">
      <alignment vertical="center"/>
    </xf>
    <xf numFmtId="14" fontId="4" fillId="0" borderId="34" xfId="4" applyNumberFormat="1" applyFont="1" applyBorder="1" applyAlignment="1">
      <alignment vertical="center"/>
    </xf>
    <xf numFmtId="0" fontId="3" fillId="0" borderId="0" xfId="4" applyFont="1" applyAlignment="1">
      <alignment horizontal="distributed" vertical="distributed" indent="1"/>
    </xf>
    <xf numFmtId="0" fontId="4" fillId="0" borderId="0" xfId="4" applyFont="1" applyAlignment="1">
      <alignment horizontal="center" vertical="center"/>
    </xf>
    <xf numFmtId="0" fontId="60" fillId="0" borderId="0" xfId="4" applyFont="1" applyAlignment="1">
      <alignment horizontal="center" vertical="center"/>
    </xf>
  </cellXfs>
  <cellStyles count="6">
    <cellStyle name="Hyperlink" xfId="5" builtinId="8"/>
    <cellStyle name="Normal" xfId="0" builtinId="0"/>
    <cellStyle name="桁区切り 2" xfId="2" xr:uid="{00000000-0005-0000-0000-000001000000}"/>
    <cellStyle name="標準 2" xfId="1" xr:uid="{00000000-0005-0000-0000-000003000000}"/>
    <cellStyle name="標準_１７．４月分宿舎費" xfId="3" xr:uid="{00000000-0005-0000-0000-000004000000}"/>
    <cellStyle name="標準_実習利用スケジュール" xfId="4" xr:uid="{00000000-0005-0000-0000-000005000000}"/>
  </cellStyles>
  <dxfs count="78">
    <dxf>
      <fill>
        <patternFill>
          <bgColor rgb="FFCCFFFF"/>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theme="9" tint="0.79998168889431442"/>
        </patternFill>
      </fill>
    </dxf>
    <dxf>
      <font>
        <color theme="8" tint="-0.499984740745262"/>
      </font>
      <fill>
        <patternFill>
          <bgColor theme="8" tint="0.59996337778862885"/>
        </patternFill>
      </fill>
    </dxf>
    <dxf>
      <font>
        <color rgb="FFFF0000"/>
      </font>
      <fill>
        <patternFill>
          <bgColor rgb="FFFFCCCC"/>
        </patternFill>
      </fill>
    </dxf>
    <dxf>
      <fill>
        <patternFill>
          <bgColor theme="8" tint="0.59996337778862885"/>
        </patternFill>
      </fill>
    </dxf>
    <dxf>
      <fill>
        <patternFill>
          <bgColor rgb="FFFFCCCC"/>
        </patternFill>
      </fill>
    </dxf>
    <dxf>
      <fill>
        <patternFill>
          <bgColor theme="0" tint="-0.34998626667073579"/>
        </patternFill>
      </fill>
    </dxf>
    <dxf>
      <font>
        <color rgb="FFFF0000"/>
      </font>
    </dxf>
    <dxf>
      <font>
        <color rgb="FFFF0000"/>
      </font>
      <fill>
        <patternFill>
          <bgColor rgb="FFFFC7CE"/>
        </patternFill>
      </fill>
    </dxf>
    <dxf>
      <font>
        <color rgb="FF9C0006"/>
      </font>
      <fill>
        <patternFill>
          <bgColor rgb="FFFFC7CE"/>
        </patternFill>
      </fill>
    </dxf>
    <dxf>
      <font>
        <color rgb="FFFF0000"/>
      </font>
      <fill>
        <patternFill>
          <bgColor rgb="FFFFC7CE"/>
        </patternFill>
      </fill>
    </dxf>
    <dxf>
      <font>
        <color rgb="FF9C0006"/>
      </font>
      <fill>
        <patternFill>
          <bgColor rgb="FFFFC7CE"/>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dxf>
    <dxf>
      <font>
        <color rgb="FFFF0000"/>
      </font>
      <fill>
        <patternFill>
          <bgColor rgb="FFFFCCCC"/>
        </patternFill>
      </fill>
    </dxf>
    <dxf>
      <font>
        <color rgb="FFFF0000"/>
      </font>
      <fill>
        <patternFill>
          <bgColor rgb="FFFFCCCC"/>
        </patternFill>
      </fill>
    </dxf>
    <dxf>
      <font>
        <color rgb="FFFF0000"/>
      </font>
      <fill>
        <patternFill>
          <bgColor rgb="FFFFC7CE"/>
        </patternFill>
      </fill>
    </dxf>
    <dxf>
      <font>
        <color rgb="FFFF0000"/>
      </font>
      <fill>
        <patternFill>
          <bgColor rgb="FFFFC7CE"/>
        </patternFill>
      </fill>
    </dxf>
    <dxf>
      <font>
        <color rgb="FFFF0000"/>
      </font>
      <fill>
        <patternFill>
          <bgColor rgb="FFFFCCCC"/>
        </patternFill>
      </fill>
    </dxf>
    <dxf>
      <font>
        <color rgb="FFFF0000"/>
      </font>
      <fill>
        <patternFill>
          <bgColor rgb="FFFFC7CE"/>
        </patternFill>
      </fill>
    </dxf>
    <dxf>
      <font>
        <b/>
        <i val="0"/>
        <color rgb="FFFF0000"/>
      </font>
      <fill>
        <patternFill patternType="none">
          <bgColor auto="1"/>
        </patternFill>
      </fill>
    </dxf>
    <dxf>
      <font>
        <color rgb="FFFF0000"/>
      </font>
      <fill>
        <patternFill>
          <bgColor rgb="FFFFC7CE"/>
        </patternFill>
      </fill>
    </dxf>
    <dxf>
      <font>
        <color rgb="FFFF0000"/>
      </font>
      <fill>
        <patternFill>
          <bgColor rgb="FFFFCCCC"/>
        </patternFill>
      </fill>
    </dxf>
    <dxf>
      <font>
        <color rgb="FF0070C0"/>
      </font>
    </dxf>
    <dxf>
      <font>
        <color rgb="FFFF0000"/>
      </font>
    </dxf>
    <dxf>
      <font>
        <color rgb="FF0070C0"/>
      </font>
    </dxf>
    <dxf>
      <font>
        <color rgb="FFFF0000"/>
      </font>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CCC"/>
        </patternFill>
      </fill>
    </dxf>
    <dxf>
      <font>
        <color rgb="FFFF0000"/>
      </font>
      <fill>
        <patternFill>
          <bgColor rgb="FFFFCCCC"/>
        </patternFill>
      </fill>
    </dxf>
    <dxf>
      <font>
        <color rgb="FFFF0000"/>
      </font>
      <fill>
        <patternFill>
          <bgColor rgb="FFFFC7CE"/>
        </patternFill>
      </fill>
    </dxf>
  </dxfs>
  <tableStyles count="0" defaultTableStyle="TableStyleMedium2" defaultPivotStyle="PivotStyleLight16"/>
  <colors>
    <mruColors>
      <color rgb="FFFFFFCC"/>
      <color rgb="FFFFCCCC"/>
      <color rgb="FFFFD7D6"/>
      <color rgb="FFFFADD6"/>
      <color rgb="FFCCFFFF"/>
      <color rgb="FF3399FF"/>
      <color rgb="FFFFD8FF"/>
      <color rgb="FFFFD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jim-landisk/&#21033;&#29992;&#38306;&#20418;/Volumes/&#21033;&#29992;&#38306;&#20418;/&#38619;&#22411;/&#21033;&#29992;&#30003;&#36796;&#26360;(&#24335;&#26681;&#23798;&#36861;&#21152;v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Users/marinesnow/Desktop/&#21033;&#29992;&#30003;&#36796;&#26360;(&#24335;&#26681;&#23798;&#36861;&#21152;v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jim-landisk/&#21033;&#29992;&#38306;&#20418;/Shimoj7-pc/Users/Documents%20and%20Settings/kawai.yoko.ga/My%20Documents/&#12467;&#12500;&#12540;calend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jim-landisk/&#21033;&#29992;&#38306;&#20418;/Jim-landisk/Shimoj7-pc/Users/Documents%20and%20Settings/kawai.yoko.ga/My%20Documents/&#12467;&#12500;&#12540;calend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
  <sheetViews>
    <sheetView workbookViewId="0">
      <selection activeCell="E26" sqref="E26"/>
    </sheetView>
  </sheetViews>
  <sheetFormatPr baseColWidth="10" defaultColWidth="8.6640625" defaultRowHeight="16"/>
  <cols>
    <col min="1" max="1" width="15.6640625" customWidth="1"/>
    <col min="2" max="2" width="17" customWidth="1"/>
    <col min="3" max="3" width="12" customWidth="1"/>
    <col min="7" max="7" width="10.33203125" customWidth="1"/>
    <col min="8" max="8" width="9.6640625" customWidth="1"/>
    <col min="9" max="9" width="13.6640625" customWidth="1"/>
    <col min="10" max="10" width="14.5" customWidth="1"/>
    <col min="11" max="11" width="23" customWidth="1"/>
    <col min="12" max="12" width="20.1640625" customWidth="1"/>
    <col min="13" max="13" width="5.1640625" customWidth="1"/>
    <col min="14" max="14" width="15.5" customWidth="1"/>
  </cols>
  <sheetData>
    <row r="1" spans="1:14">
      <c r="A1" s="33" t="s">
        <v>0</v>
      </c>
      <c r="B1" s="33" t="s">
        <v>1</v>
      </c>
      <c r="C1" s="33" t="s">
        <v>247</v>
      </c>
      <c r="D1" s="33" t="s">
        <v>2</v>
      </c>
      <c r="E1" s="33" t="s">
        <v>3</v>
      </c>
      <c r="F1" s="33" t="s">
        <v>4</v>
      </c>
      <c r="G1" s="33" t="s">
        <v>5</v>
      </c>
      <c r="H1" s="33" t="s">
        <v>6</v>
      </c>
      <c r="I1" s="33" t="s">
        <v>7</v>
      </c>
      <c r="J1" s="33" t="s">
        <v>8</v>
      </c>
      <c r="K1" s="33" t="s">
        <v>9</v>
      </c>
      <c r="L1" s="70" t="s">
        <v>10</v>
      </c>
      <c r="M1" s="33" t="s">
        <v>11</v>
      </c>
      <c r="N1" s="33" t="s">
        <v>272</v>
      </c>
    </row>
    <row r="2" spans="1:14">
      <c r="A2" s="34" t="s">
        <v>12</v>
      </c>
      <c r="B2" s="34" t="s">
        <v>49</v>
      </c>
      <c r="C2" s="34" t="s">
        <v>14</v>
      </c>
      <c r="D2" s="34" t="s">
        <v>15</v>
      </c>
      <c r="E2" s="34" t="s">
        <v>16</v>
      </c>
      <c r="F2" s="34" t="s">
        <v>17</v>
      </c>
      <c r="G2" s="34" t="s">
        <v>18</v>
      </c>
      <c r="H2" s="34" t="s">
        <v>19</v>
      </c>
      <c r="I2" s="34" t="s">
        <v>20</v>
      </c>
      <c r="J2" s="34" t="s">
        <v>21</v>
      </c>
      <c r="K2" s="34" t="s">
        <v>22</v>
      </c>
      <c r="L2" s="70" t="s">
        <v>23</v>
      </c>
      <c r="M2" s="34" t="s">
        <v>24</v>
      </c>
      <c r="N2" s="34" t="s">
        <v>14</v>
      </c>
    </row>
    <row r="3" spans="1:14">
      <c r="A3" s="34" t="s">
        <v>25</v>
      </c>
      <c r="B3" s="34" t="s">
        <v>13</v>
      </c>
      <c r="C3" s="34" t="s">
        <v>27</v>
      </c>
      <c r="D3" s="34" t="s">
        <v>28</v>
      </c>
      <c r="E3" s="34" t="s">
        <v>29</v>
      </c>
      <c r="F3" s="34" t="s">
        <v>30</v>
      </c>
      <c r="G3" s="34" t="s">
        <v>31</v>
      </c>
      <c r="H3" s="34" t="s">
        <v>32</v>
      </c>
      <c r="I3" s="34" t="s">
        <v>33</v>
      </c>
      <c r="J3" s="34" t="s">
        <v>34</v>
      </c>
      <c r="K3" s="34" t="s">
        <v>35</v>
      </c>
      <c r="L3" s="70" t="s">
        <v>36</v>
      </c>
      <c r="M3" s="34" t="s">
        <v>37</v>
      </c>
      <c r="N3" s="34" t="s">
        <v>27</v>
      </c>
    </row>
    <row r="4" spans="1:14" ht="34">
      <c r="A4" s="34" t="s">
        <v>53</v>
      </c>
      <c r="B4" s="34" t="s">
        <v>26</v>
      </c>
      <c r="C4" s="34" t="s">
        <v>39</v>
      </c>
      <c r="D4" s="34" t="s">
        <v>40</v>
      </c>
      <c r="E4" s="34" t="s">
        <v>41</v>
      </c>
      <c r="F4" s="34" t="s">
        <v>41</v>
      </c>
      <c r="G4" s="34" t="s">
        <v>41</v>
      </c>
      <c r="H4" s="34" t="s">
        <v>41</v>
      </c>
      <c r="I4" s="34" t="s">
        <v>42</v>
      </c>
      <c r="J4" s="34" t="s">
        <v>43</v>
      </c>
      <c r="K4" s="35" t="s">
        <v>44</v>
      </c>
      <c r="L4" s="70" t="s">
        <v>45</v>
      </c>
      <c r="M4" s="34" t="s">
        <v>285</v>
      </c>
      <c r="N4" s="34" t="s">
        <v>43</v>
      </c>
    </row>
    <row r="5" spans="1:14">
      <c r="A5" s="34" t="s">
        <v>58</v>
      </c>
      <c r="B5" s="34" t="s">
        <v>38</v>
      </c>
      <c r="C5" s="34" t="s">
        <v>249</v>
      </c>
      <c r="D5" s="34" t="s">
        <v>48</v>
      </c>
      <c r="E5" s="34"/>
      <c r="F5" s="34"/>
      <c r="G5" s="34"/>
      <c r="H5" s="34"/>
      <c r="I5" s="34" t="s">
        <v>43</v>
      </c>
      <c r="J5" s="34" t="s">
        <v>49</v>
      </c>
      <c r="K5" s="34"/>
      <c r="L5" s="70" t="s">
        <v>50</v>
      </c>
      <c r="M5" s="34" t="s">
        <v>46</v>
      </c>
      <c r="N5" s="34" t="s">
        <v>49</v>
      </c>
    </row>
    <row r="6" spans="1:14">
      <c r="A6" s="34" t="s">
        <v>61</v>
      </c>
      <c r="B6" s="34" t="s">
        <v>47</v>
      </c>
      <c r="C6" s="34" t="s">
        <v>43</v>
      </c>
      <c r="D6" s="34" t="s">
        <v>43</v>
      </c>
      <c r="E6" s="34"/>
      <c r="F6" s="34"/>
      <c r="G6" s="34"/>
      <c r="H6" s="34"/>
      <c r="I6" s="34" t="s">
        <v>49</v>
      </c>
      <c r="J6" s="34"/>
      <c r="K6" s="34"/>
      <c r="L6" s="70" t="s">
        <v>52</v>
      </c>
      <c r="M6" s="34"/>
    </row>
    <row r="7" spans="1:14">
      <c r="A7" s="34" t="s">
        <v>290</v>
      </c>
      <c r="B7" s="34" t="s">
        <v>51</v>
      </c>
      <c r="C7" s="34" t="s">
        <v>49</v>
      </c>
      <c r="D7" s="34" t="s">
        <v>41</v>
      </c>
      <c r="E7" s="34"/>
      <c r="F7" s="34"/>
      <c r="G7" s="34"/>
      <c r="H7" s="34"/>
      <c r="I7" s="34"/>
      <c r="J7" s="34"/>
      <c r="K7" s="34"/>
      <c r="L7" s="70" t="s">
        <v>55</v>
      </c>
      <c r="M7" s="34"/>
    </row>
    <row r="8" spans="1:14" ht="34">
      <c r="A8" s="34" t="s">
        <v>64</v>
      </c>
      <c r="B8" s="35" t="s">
        <v>54</v>
      </c>
      <c r="C8" s="34"/>
      <c r="D8" s="34"/>
      <c r="E8" s="34"/>
      <c r="F8" s="34"/>
      <c r="G8" s="34"/>
      <c r="H8" s="34"/>
      <c r="I8" s="34"/>
      <c r="J8" s="34"/>
      <c r="K8" s="34"/>
      <c r="L8" s="70" t="s">
        <v>57</v>
      </c>
      <c r="M8" s="34"/>
    </row>
    <row r="9" spans="1:14">
      <c r="A9" s="34"/>
      <c r="B9" s="34" t="s">
        <v>56</v>
      </c>
      <c r="C9" s="34"/>
      <c r="D9" s="34"/>
      <c r="E9" s="34"/>
      <c r="F9" s="34"/>
      <c r="G9" s="34"/>
      <c r="H9" s="34"/>
      <c r="I9" s="34"/>
      <c r="J9" s="34"/>
      <c r="K9" s="34"/>
      <c r="L9" s="70" t="s">
        <v>60</v>
      </c>
      <c r="M9" s="34"/>
    </row>
    <row r="10" spans="1:14">
      <c r="A10" s="34"/>
      <c r="B10" s="34" t="s">
        <v>59</v>
      </c>
      <c r="C10" s="34"/>
      <c r="D10" s="34"/>
      <c r="E10" s="34"/>
      <c r="F10" s="34"/>
      <c r="G10" s="34"/>
      <c r="H10" s="34"/>
      <c r="I10" s="34"/>
      <c r="J10" s="34"/>
      <c r="K10" s="34"/>
      <c r="L10" s="70" t="s">
        <v>62</v>
      </c>
      <c r="M10" s="34"/>
    </row>
    <row r="11" spans="1:14">
      <c r="A11" s="34"/>
      <c r="B11" s="34" t="s">
        <v>43</v>
      </c>
      <c r="C11" s="34"/>
      <c r="D11" s="34"/>
      <c r="E11" s="34"/>
      <c r="F11" s="34"/>
      <c r="G11" s="34"/>
      <c r="H11" s="34"/>
      <c r="I11" s="34"/>
      <c r="J11" s="34"/>
      <c r="K11" s="34"/>
      <c r="L11" s="70" t="s">
        <v>63</v>
      </c>
      <c r="M11" s="34"/>
    </row>
    <row r="12" spans="1:14">
      <c r="A12" s="34"/>
      <c r="B12" s="34"/>
      <c r="C12" s="34"/>
      <c r="D12" s="34"/>
      <c r="E12" s="34"/>
      <c r="F12" s="34"/>
      <c r="G12" s="34"/>
      <c r="H12" s="34"/>
      <c r="I12" s="34"/>
      <c r="J12" s="34"/>
      <c r="K12" s="34"/>
      <c r="L12" s="70"/>
      <c r="M12" s="34"/>
    </row>
    <row r="13" spans="1:14">
      <c r="A13" s="34"/>
    </row>
    <row r="14" spans="1:14">
      <c r="A14" s="34"/>
    </row>
    <row r="20" spans="1:2">
      <c r="A20" s="373" t="s">
        <v>65</v>
      </c>
      <c r="B20" s="374"/>
    </row>
    <row r="21" spans="1:2">
      <c r="A21" s="34" t="s">
        <v>66</v>
      </c>
      <c r="B21" s="34">
        <v>300</v>
      </c>
    </row>
    <row r="22" spans="1:2">
      <c r="A22" s="34" t="s">
        <v>67</v>
      </c>
      <c r="B22" s="34">
        <v>400</v>
      </c>
    </row>
    <row r="23" spans="1:2">
      <c r="A23" s="34" t="s">
        <v>68</v>
      </c>
      <c r="B23" s="34">
        <v>500</v>
      </c>
    </row>
    <row r="25" spans="1:2">
      <c r="A25" s="375" t="s">
        <v>69</v>
      </c>
      <c r="B25" s="375"/>
    </row>
    <row r="26" spans="1:2">
      <c r="A26" s="34" t="s">
        <v>70</v>
      </c>
      <c r="B26" s="34">
        <v>1700</v>
      </c>
    </row>
    <row r="27" spans="1:2">
      <c r="A27" s="34" t="s">
        <v>71</v>
      </c>
      <c r="B27" s="34">
        <v>1000</v>
      </c>
    </row>
    <row r="28" spans="1:2">
      <c r="A28" s="34" t="s">
        <v>72</v>
      </c>
      <c r="B28" s="34">
        <v>700</v>
      </c>
    </row>
    <row r="29" spans="1:2">
      <c r="A29" s="34" t="s">
        <v>73</v>
      </c>
      <c r="B29" s="34"/>
    </row>
  </sheetData>
  <mergeCells count="2">
    <mergeCell ref="A20:B20"/>
    <mergeCell ref="A25:B25"/>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CC"/>
    <pageSetUpPr fitToPage="1"/>
  </sheetPr>
  <dimension ref="A1:Z41"/>
  <sheetViews>
    <sheetView zoomScaleNormal="100" workbookViewId="0">
      <selection activeCell="AB11" sqref="AB11"/>
    </sheetView>
  </sheetViews>
  <sheetFormatPr baseColWidth="10" defaultColWidth="11.5" defaultRowHeight="16"/>
  <cols>
    <col min="1" max="3" width="4" style="48" customWidth="1"/>
    <col min="4" max="4" width="7.6640625" style="48" customWidth="1"/>
    <col min="5" max="26" width="4" style="48" customWidth="1"/>
    <col min="27" max="16384" width="11.5" style="48"/>
  </cols>
  <sheetData>
    <row r="1" spans="1:26" ht="29" customHeight="1">
      <c r="A1" s="46"/>
      <c r="B1" s="46"/>
      <c r="C1" s="46"/>
      <c r="D1" s="46"/>
      <c r="E1" s="46"/>
      <c r="F1" s="46"/>
      <c r="G1" s="46"/>
      <c r="H1" s="46"/>
      <c r="I1" s="46"/>
      <c r="J1" s="46"/>
      <c r="K1" s="46"/>
      <c r="L1" s="46"/>
      <c r="M1" s="46"/>
      <c r="N1" s="46"/>
      <c r="O1" s="46"/>
      <c r="P1" s="46"/>
      <c r="Q1" s="46"/>
      <c r="R1" s="46"/>
      <c r="S1" s="46"/>
      <c r="T1" s="46"/>
      <c r="U1" s="46"/>
      <c r="V1" s="47" t="s">
        <v>74</v>
      </c>
      <c r="W1" s="276"/>
      <c r="X1" s="276"/>
      <c r="Y1" s="276"/>
      <c r="Z1" s="276"/>
    </row>
    <row r="2" spans="1:26" ht="28" customHeight="1">
      <c r="A2" s="282" t="s">
        <v>75</v>
      </c>
      <c r="B2" s="282"/>
      <c r="C2" s="282"/>
      <c r="D2" s="282"/>
      <c r="E2" s="282"/>
      <c r="F2" s="282"/>
      <c r="G2" s="282"/>
      <c r="H2" s="282"/>
      <c r="I2" s="282"/>
      <c r="J2" s="282"/>
      <c r="K2" s="282"/>
      <c r="L2" s="282"/>
      <c r="M2" s="282"/>
      <c r="N2" s="282"/>
      <c r="O2" s="282"/>
      <c r="P2" s="282"/>
      <c r="Q2" s="282"/>
      <c r="R2" s="282"/>
      <c r="S2" s="282"/>
      <c r="T2" s="282"/>
      <c r="U2" s="282"/>
      <c r="V2" s="282"/>
      <c r="W2" s="282"/>
      <c r="X2" s="282"/>
      <c r="Y2" s="282"/>
      <c r="Z2" s="282"/>
    </row>
    <row r="3" spans="1:26" ht="31" customHeight="1">
      <c r="A3" s="46"/>
      <c r="B3" s="46"/>
      <c r="C3" s="46"/>
      <c r="D3" s="46"/>
      <c r="E3" s="46"/>
      <c r="F3" s="46"/>
      <c r="G3" s="46"/>
      <c r="H3" s="46"/>
      <c r="I3" s="46"/>
      <c r="J3" s="46"/>
      <c r="K3" s="46"/>
      <c r="L3" s="46"/>
      <c r="M3" s="46"/>
      <c r="N3" s="46"/>
      <c r="O3" s="46"/>
      <c r="P3" s="46"/>
      <c r="Q3" s="46"/>
      <c r="R3" s="46"/>
      <c r="T3" s="303" t="s">
        <v>76</v>
      </c>
      <c r="U3" s="303"/>
      <c r="V3" s="314">
        <v>46114</v>
      </c>
      <c r="W3" s="314"/>
      <c r="X3" s="314"/>
      <c r="Y3" s="314"/>
      <c r="Z3" s="314"/>
    </row>
    <row r="4" spans="1:26" ht="32" customHeight="1">
      <c r="A4" s="131" t="s">
        <v>77</v>
      </c>
      <c r="B4" s="46"/>
      <c r="C4" s="46"/>
      <c r="D4" s="46"/>
      <c r="E4" s="46"/>
      <c r="F4" s="46"/>
      <c r="G4" s="46"/>
      <c r="H4" s="46"/>
      <c r="I4" s="46"/>
      <c r="J4" s="46"/>
      <c r="K4" s="46"/>
      <c r="L4" s="46"/>
      <c r="M4" s="46"/>
      <c r="N4" s="46"/>
      <c r="O4" s="46"/>
      <c r="P4" s="46"/>
      <c r="Q4" s="46"/>
      <c r="R4" s="46"/>
      <c r="S4" s="46"/>
      <c r="T4" s="46"/>
      <c r="U4" s="46"/>
      <c r="V4" s="46"/>
      <c r="W4" s="46"/>
      <c r="X4" s="46"/>
      <c r="Y4" s="46"/>
      <c r="Z4" s="46"/>
    </row>
    <row r="5" spans="1:26" ht="23" customHeight="1">
      <c r="A5" s="132" t="s">
        <v>78</v>
      </c>
      <c r="B5" s="46"/>
      <c r="C5" s="46"/>
      <c r="D5" s="46"/>
      <c r="E5" s="46"/>
      <c r="F5" s="46"/>
      <c r="G5" s="46"/>
      <c r="H5" s="46"/>
      <c r="I5" s="46"/>
      <c r="J5" s="46"/>
      <c r="K5" s="46"/>
      <c r="L5" s="46"/>
      <c r="M5" s="46"/>
      <c r="N5" s="46"/>
      <c r="O5" s="46"/>
      <c r="P5" s="46"/>
      <c r="Q5" s="46"/>
      <c r="R5" s="46"/>
      <c r="S5" s="46"/>
      <c r="T5" s="46"/>
      <c r="U5" s="46"/>
      <c r="V5" s="46"/>
      <c r="W5" s="46"/>
      <c r="X5" s="46"/>
      <c r="Y5" s="46"/>
      <c r="Z5" s="46"/>
    </row>
    <row r="6" spans="1:26" ht="23" customHeight="1" thickBot="1">
      <c r="A6" s="132" t="s">
        <v>79</v>
      </c>
      <c r="B6" s="46"/>
      <c r="C6" s="46"/>
      <c r="D6" s="46"/>
      <c r="E6" s="46"/>
      <c r="F6" s="46"/>
      <c r="G6" s="46"/>
      <c r="H6" s="46"/>
      <c r="I6" s="46"/>
      <c r="J6" s="46"/>
      <c r="K6" s="46"/>
      <c r="L6" s="46"/>
      <c r="M6" s="46"/>
      <c r="N6" s="46"/>
      <c r="O6" s="46"/>
      <c r="P6" s="46"/>
      <c r="Q6" s="46"/>
      <c r="R6" s="46"/>
      <c r="S6" s="46"/>
      <c r="T6" s="46"/>
      <c r="U6" s="46"/>
      <c r="V6" s="46"/>
      <c r="W6" s="46"/>
      <c r="X6" s="46"/>
      <c r="Y6" s="46"/>
      <c r="Z6" s="46"/>
    </row>
    <row r="7" spans="1:26" ht="39" customHeight="1" thickBot="1">
      <c r="A7" s="283" t="s">
        <v>80</v>
      </c>
      <c r="B7" s="284"/>
      <c r="C7" s="284"/>
      <c r="D7" s="285"/>
      <c r="E7" s="308" t="s">
        <v>22</v>
      </c>
      <c r="F7" s="309"/>
      <c r="G7" s="309"/>
      <c r="H7" s="309"/>
      <c r="I7" s="309"/>
      <c r="J7" s="309"/>
      <c r="K7" s="309"/>
      <c r="L7" s="309"/>
      <c r="M7" s="309"/>
      <c r="N7" s="315" t="s">
        <v>81</v>
      </c>
      <c r="O7" s="315"/>
      <c r="P7" s="315"/>
      <c r="Q7" s="291"/>
      <c r="R7" s="292"/>
      <c r="S7" s="292"/>
      <c r="T7" s="292"/>
      <c r="U7" s="293"/>
      <c r="V7" s="286" t="s">
        <v>82</v>
      </c>
      <c r="W7" s="287"/>
      <c r="X7" s="288"/>
      <c r="Y7" s="289" t="s">
        <v>16</v>
      </c>
      <c r="Z7" s="290"/>
    </row>
    <row r="8" spans="1:26" ht="48.75" customHeight="1">
      <c r="A8" s="248" t="s">
        <v>84</v>
      </c>
      <c r="B8" s="249"/>
      <c r="C8" s="249"/>
      <c r="D8" s="250"/>
      <c r="E8" s="304"/>
      <c r="F8" s="305"/>
      <c r="G8" s="305"/>
      <c r="H8" s="305"/>
      <c r="I8" s="305"/>
      <c r="J8" s="305"/>
      <c r="K8" s="305"/>
      <c r="L8" s="305"/>
      <c r="M8" s="306"/>
      <c r="N8" s="251" t="s">
        <v>271</v>
      </c>
      <c r="O8" s="252"/>
      <c r="P8" s="252"/>
      <c r="Q8" s="253"/>
      <c r="R8" s="304"/>
      <c r="S8" s="305"/>
      <c r="T8" s="305"/>
      <c r="U8" s="305"/>
      <c r="V8" s="305"/>
      <c r="W8" s="305"/>
      <c r="X8" s="305"/>
      <c r="Y8" s="305"/>
      <c r="Z8" s="307"/>
    </row>
    <row r="9" spans="1:26" ht="48.75" customHeight="1">
      <c r="A9" s="254" t="s">
        <v>85</v>
      </c>
      <c r="B9" s="255"/>
      <c r="C9" s="255"/>
      <c r="D9" s="255"/>
      <c r="E9" s="311"/>
      <c r="F9" s="312"/>
      <c r="G9" s="312"/>
      <c r="H9" s="312"/>
      <c r="I9" s="312"/>
      <c r="J9" s="312"/>
      <c r="K9" s="312"/>
      <c r="L9" s="312"/>
      <c r="M9" s="313"/>
      <c r="N9" s="316" t="s">
        <v>86</v>
      </c>
      <c r="O9" s="317"/>
      <c r="P9" s="317"/>
      <c r="Q9" s="317"/>
      <c r="R9" s="294"/>
      <c r="S9" s="294"/>
      <c r="T9" s="294"/>
      <c r="U9" s="294"/>
      <c r="V9" s="294"/>
      <c r="W9" s="294"/>
      <c r="X9" s="294"/>
      <c r="Y9" s="294"/>
      <c r="Z9" s="295"/>
    </row>
    <row r="10" spans="1:26" ht="23.25" customHeight="1">
      <c r="A10" s="239" t="s">
        <v>87</v>
      </c>
      <c r="B10" s="240"/>
      <c r="C10" s="240"/>
      <c r="D10" s="241"/>
      <c r="E10" s="298"/>
      <c r="F10" s="299"/>
      <c r="G10" s="299"/>
      <c r="H10" s="299"/>
      <c r="I10" s="299"/>
      <c r="J10" s="299"/>
      <c r="K10" s="300"/>
      <c r="L10" s="320" t="s">
        <v>64</v>
      </c>
      <c r="M10" s="321"/>
      <c r="N10" s="245" t="s">
        <v>87</v>
      </c>
      <c r="O10" s="246"/>
      <c r="P10" s="246"/>
      <c r="Q10" s="247"/>
      <c r="R10" s="298"/>
      <c r="S10" s="299"/>
      <c r="T10" s="299"/>
      <c r="U10" s="299"/>
      <c r="V10" s="299"/>
      <c r="W10" s="299"/>
      <c r="X10" s="300"/>
      <c r="Y10" s="320" t="s">
        <v>64</v>
      </c>
      <c r="Z10" s="321"/>
    </row>
    <row r="11" spans="1:26" ht="39.75" customHeight="1">
      <c r="A11" s="236" t="s">
        <v>245</v>
      </c>
      <c r="B11" s="237"/>
      <c r="C11" s="237"/>
      <c r="D11" s="238"/>
      <c r="E11" s="310"/>
      <c r="F11" s="310"/>
      <c r="G11" s="310"/>
      <c r="H11" s="310"/>
      <c r="I11" s="310"/>
      <c r="J11" s="310"/>
      <c r="K11" s="310"/>
      <c r="L11" s="322"/>
      <c r="M11" s="323"/>
      <c r="N11" s="242" t="s">
        <v>245</v>
      </c>
      <c r="O11" s="243"/>
      <c r="P11" s="243"/>
      <c r="Q11" s="244"/>
      <c r="R11" s="310"/>
      <c r="S11" s="310"/>
      <c r="T11" s="310"/>
      <c r="U11" s="310"/>
      <c r="V11" s="310"/>
      <c r="W11" s="310"/>
      <c r="X11" s="310"/>
      <c r="Y11" s="322"/>
      <c r="Z11" s="323"/>
    </row>
    <row r="12" spans="1:26" ht="24" customHeight="1">
      <c r="A12" s="254" t="s">
        <v>88</v>
      </c>
      <c r="B12" s="255"/>
      <c r="C12" s="255"/>
      <c r="D12" s="255"/>
      <c r="E12" s="217"/>
      <c r="F12" s="218"/>
      <c r="G12" s="218"/>
      <c r="H12" s="218"/>
      <c r="I12" s="218"/>
      <c r="J12" s="218"/>
      <c r="K12" s="218"/>
      <c r="L12" s="218"/>
      <c r="M12" s="219"/>
      <c r="N12" s="316" t="s">
        <v>89</v>
      </c>
      <c r="O12" s="317"/>
      <c r="P12" s="317"/>
      <c r="Q12" s="317"/>
      <c r="R12" s="296"/>
      <c r="S12" s="296"/>
      <c r="T12" s="296"/>
      <c r="U12" s="296"/>
      <c r="V12" s="296"/>
      <c r="W12" s="296"/>
      <c r="X12" s="296"/>
      <c r="Y12" s="296"/>
      <c r="Z12" s="297"/>
    </row>
    <row r="13" spans="1:26" ht="30.75" customHeight="1">
      <c r="A13" s="301" t="s">
        <v>90</v>
      </c>
      <c r="B13" s="302"/>
      <c r="C13" s="302"/>
      <c r="D13" s="302"/>
      <c r="E13" s="220"/>
      <c r="F13" s="220"/>
      <c r="G13" s="220"/>
      <c r="H13" s="220"/>
      <c r="I13" s="220"/>
      <c r="J13" s="220"/>
      <c r="K13" s="220"/>
      <c r="L13" s="220"/>
      <c r="M13" s="221"/>
      <c r="N13" s="222" t="s">
        <v>91</v>
      </c>
      <c r="O13" s="223"/>
      <c r="P13" s="223"/>
      <c r="Q13" s="223"/>
      <c r="R13" s="277"/>
      <c r="S13" s="277"/>
      <c r="T13" s="277"/>
      <c r="U13" s="277"/>
      <c r="V13" s="277"/>
      <c r="W13" s="277"/>
      <c r="X13" s="277"/>
      <c r="Y13" s="277"/>
      <c r="Z13" s="278"/>
    </row>
    <row r="14" spans="1:26" ht="33" customHeight="1" thickBot="1">
      <c r="A14" s="337" t="s">
        <v>92</v>
      </c>
      <c r="B14" s="338"/>
      <c r="C14" s="338"/>
      <c r="D14" s="338"/>
      <c r="E14" s="353" t="s">
        <v>289</v>
      </c>
      <c r="F14" s="354"/>
      <c r="G14" s="354"/>
      <c r="H14" s="354"/>
      <c r="I14" s="354"/>
      <c r="J14" s="354"/>
      <c r="K14" s="354"/>
      <c r="L14" s="354"/>
      <c r="M14" s="355"/>
      <c r="N14" s="347" t="s">
        <v>93</v>
      </c>
      <c r="O14" s="348"/>
      <c r="P14" s="348"/>
      <c r="Q14" s="349"/>
      <c r="R14" s="350"/>
      <c r="S14" s="351"/>
      <c r="T14" s="351"/>
      <c r="U14" s="351"/>
      <c r="V14" s="351"/>
      <c r="W14" s="351"/>
      <c r="X14" s="351"/>
      <c r="Y14" s="351"/>
      <c r="Z14" s="352"/>
    </row>
    <row r="15" spans="1:26" ht="9" customHeight="1" thickBot="1">
      <c r="A15" s="49"/>
      <c r="B15" s="49"/>
      <c r="C15" s="49"/>
      <c r="D15" s="49"/>
      <c r="E15" s="50"/>
      <c r="F15" s="50"/>
      <c r="G15" s="50"/>
      <c r="H15" s="50"/>
      <c r="I15" s="50"/>
      <c r="J15" s="50"/>
      <c r="K15" s="50"/>
      <c r="L15" s="51"/>
      <c r="M15" s="51"/>
      <c r="N15" s="51"/>
      <c r="O15" s="52"/>
      <c r="P15" s="52"/>
      <c r="Q15" s="52"/>
      <c r="R15" s="52"/>
      <c r="S15" s="52"/>
      <c r="T15" s="52"/>
      <c r="U15" s="52"/>
      <c r="V15" s="51"/>
      <c r="W15" s="51"/>
      <c r="X15" s="53"/>
      <c r="Y15" s="53"/>
      <c r="Z15" s="53"/>
    </row>
    <row r="16" spans="1:26" ht="47.25" customHeight="1">
      <c r="A16" s="339" t="s">
        <v>288</v>
      </c>
      <c r="B16" s="340"/>
      <c r="C16" s="340"/>
      <c r="D16" s="340"/>
      <c r="E16" s="356"/>
      <c r="F16" s="356"/>
      <c r="G16" s="356"/>
      <c r="H16" s="356"/>
      <c r="I16" s="356"/>
      <c r="J16" s="356"/>
      <c r="K16" s="356"/>
      <c r="L16" s="356"/>
      <c r="M16" s="356"/>
      <c r="N16" s="356"/>
      <c r="O16" s="356"/>
      <c r="P16" s="356"/>
      <c r="Q16" s="356"/>
      <c r="R16" s="356"/>
      <c r="S16" s="356"/>
      <c r="T16" s="356"/>
      <c r="U16" s="356"/>
      <c r="V16" s="356"/>
      <c r="W16" s="356"/>
      <c r="X16" s="356"/>
      <c r="Y16" s="356"/>
      <c r="Z16" s="357"/>
    </row>
    <row r="17" spans="1:26" ht="55.5" customHeight="1">
      <c r="A17" s="365" t="s">
        <v>94</v>
      </c>
      <c r="B17" s="317"/>
      <c r="C17" s="317"/>
      <c r="D17" s="317"/>
      <c r="E17" s="358"/>
      <c r="F17" s="358"/>
      <c r="G17" s="358"/>
      <c r="H17" s="358"/>
      <c r="I17" s="358"/>
      <c r="J17" s="358"/>
      <c r="K17" s="358"/>
      <c r="L17" s="358"/>
      <c r="M17" s="358"/>
      <c r="N17" s="358"/>
      <c r="O17" s="358"/>
      <c r="P17" s="358"/>
      <c r="Q17" s="358"/>
      <c r="R17" s="358"/>
      <c r="S17" s="358"/>
      <c r="T17" s="358"/>
      <c r="U17" s="358"/>
      <c r="V17" s="358"/>
      <c r="W17" s="358"/>
      <c r="X17" s="358"/>
      <c r="Y17" s="358"/>
      <c r="Z17" s="359"/>
    </row>
    <row r="18" spans="1:26" ht="20.25" customHeight="1">
      <c r="A18" s="254" t="s">
        <v>95</v>
      </c>
      <c r="B18" s="255"/>
      <c r="C18" s="255"/>
      <c r="D18" s="255"/>
      <c r="E18" s="326">
        <v>46113</v>
      </c>
      <c r="F18" s="327"/>
      <c r="G18" s="327"/>
      <c r="H18" s="327"/>
      <c r="I18" s="327"/>
      <c r="J18" s="327"/>
      <c r="K18" s="327"/>
      <c r="L18" s="327"/>
      <c r="M18" s="331" t="str">
        <f>IF(E18&gt;0,TEXT(E18,"aaaa"),"")</f>
        <v>Wednesday</v>
      </c>
      <c r="N18" s="331"/>
      <c r="O18" s="324"/>
      <c r="P18" s="324"/>
      <c r="Q18" s="281" t="s">
        <v>96</v>
      </c>
      <c r="R18" s="281"/>
      <c r="S18" s="54"/>
      <c r="T18" s="279">
        <f>E19-E18</f>
        <v>2</v>
      </c>
      <c r="U18" s="279"/>
      <c r="V18" s="281" t="s">
        <v>97</v>
      </c>
      <c r="W18" s="279">
        <f>T18+1</f>
        <v>3</v>
      </c>
      <c r="X18" s="279"/>
      <c r="Y18" s="281" t="s">
        <v>98</v>
      </c>
      <c r="Z18" s="55"/>
    </row>
    <row r="19" spans="1:26" ht="20.25" customHeight="1">
      <c r="A19" s="254"/>
      <c r="B19" s="255"/>
      <c r="C19" s="255"/>
      <c r="D19" s="255"/>
      <c r="E19" s="328">
        <v>46115</v>
      </c>
      <c r="F19" s="329"/>
      <c r="G19" s="329"/>
      <c r="H19" s="329"/>
      <c r="I19" s="329"/>
      <c r="J19" s="329"/>
      <c r="K19" s="329"/>
      <c r="L19" s="330"/>
      <c r="M19" s="332" t="str">
        <f>IF(E19&gt;0,TEXT(E19,"aaaa"),"")</f>
        <v>Friday</v>
      </c>
      <c r="N19" s="332"/>
      <c r="O19" s="325"/>
      <c r="P19" s="325"/>
      <c r="Q19" s="227" t="s">
        <v>99</v>
      </c>
      <c r="R19" s="227"/>
      <c r="S19" s="56"/>
      <c r="T19" s="280"/>
      <c r="U19" s="280"/>
      <c r="V19" s="227"/>
      <c r="W19" s="280"/>
      <c r="X19" s="280"/>
      <c r="Y19" s="227"/>
      <c r="Z19" s="57"/>
    </row>
    <row r="20" spans="1:26" ht="24.75" customHeight="1">
      <c r="A20" s="254" t="s">
        <v>100</v>
      </c>
      <c r="B20" s="255"/>
      <c r="C20" s="255"/>
      <c r="D20" s="255"/>
      <c r="E20" s="133" t="s">
        <v>101</v>
      </c>
      <c r="F20" s="58">
        <v>5</v>
      </c>
      <c r="G20" s="135" t="s">
        <v>102</v>
      </c>
      <c r="H20" s="372" t="s">
        <v>287</v>
      </c>
      <c r="I20" s="372"/>
      <c r="J20" s="372"/>
      <c r="K20" s="214">
        <v>0</v>
      </c>
      <c r="L20" s="213" t="s">
        <v>286</v>
      </c>
      <c r="M20" s="369" t="s">
        <v>104</v>
      </c>
      <c r="N20" s="370"/>
      <c r="O20" s="371"/>
      <c r="P20" s="361" t="s">
        <v>284</v>
      </c>
      <c r="Q20" s="361"/>
      <c r="R20" s="361"/>
      <c r="S20" s="361"/>
      <c r="T20" s="361"/>
      <c r="U20" s="361"/>
      <c r="V20" s="361"/>
      <c r="W20" s="361"/>
      <c r="X20" s="361"/>
      <c r="Y20" s="361"/>
      <c r="Z20" s="362"/>
    </row>
    <row r="21" spans="1:26" ht="23.25" customHeight="1">
      <c r="A21" s="254"/>
      <c r="B21" s="255"/>
      <c r="C21" s="255"/>
      <c r="D21" s="255"/>
      <c r="E21" s="134" t="s">
        <v>105</v>
      </c>
      <c r="F21" s="59">
        <v>2</v>
      </c>
      <c r="G21" s="136" t="s">
        <v>106</v>
      </c>
      <c r="H21" s="137" t="s">
        <v>103</v>
      </c>
      <c r="I21" s="360">
        <f>SUM(F20:F21)+K20</f>
        <v>7</v>
      </c>
      <c r="J21" s="360"/>
      <c r="K21" s="360"/>
      <c r="L21" s="213" t="s">
        <v>286</v>
      </c>
      <c r="M21" s="366" t="s">
        <v>83</v>
      </c>
      <c r="N21" s="367"/>
      <c r="O21" s="368"/>
      <c r="P21" s="363"/>
      <c r="Q21" s="363"/>
      <c r="R21" s="363"/>
      <c r="S21" s="363"/>
      <c r="T21" s="363"/>
      <c r="U21" s="363"/>
      <c r="V21" s="363"/>
      <c r="W21" s="363"/>
      <c r="X21" s="363"/>
      <c r="Y21" s="363"/>
      <c r="Z21" s="364"/>
    </row>
    <row r="22" spans="1:26" ht="34.5" customHeight="1" thickBot="1">
      <c r="A22" s="228" t="s">
        <v>107</v>
      </c>
      <c r="B22" s="229"/>
      <c r="C22" s="229"/>
      <c r="D22" s="229"/>
      <c r="E22" s="230" t="s">
        <v>83</v>
      </c>
      <c r="F22" s="230"/>
      <c r="G22" s="346" t="s">
        <v>246</v>
      </c>
      <c r="H22" s="346"/>
      <c r="I22" s="346"/>
      <c r="J22" s="344"/>
      <c r="K22" s="344"/>
      <c r="L22" s="344"/>
      <c r="M22" s="344"/>
      <c r="N22" s="344"/>
      <c r="O22" s="344"/>
      <c r="P22" s="344"/>
      <c r="Q22" s="229" t="s">
        <v>108</v>
      </c>
      <c r="R22" s="229"/>
      <c r="S22" s="229"/>
      <c r="T22" s="344"/>
      <c r="U22" s="344"/>
      <c r="V22" s="344"/>
      <c r="W22" s="344"/>
      <c r="X22" s="344"/>
      <c r="Y22" s="344"/>
      <c r="Z22" s="345"/>
    </row>
    <row r="23" spans="1:26" ht="8.25" customHeight="1" thickBot="1">
      <c r="A23" s="60"/>
      <c r="B23" s="60"/>
      <c r="C23" s="60"/>
      <c r="D23" s="60"/>
      <c r="E23" s="61"/>
      <c r="F23" s="61"/>
      <c r="G23" s="61"/>
      <c r="H23" s="61"/>
      <c r="I23" s="60"/>
      <c r="J23" s="60"/>
      <c r="K23" s="60"/>
      <c r="L23" s="60"/>
      <c r="M23" s="62"/>
      <c r="N23" s="62"/>
      <c r="O23" s="60"/>
      <c r="P23" s="63"/>
      <c r="Q23" s="63"/>
      <c r="R23" s="63"/>
      <c r="S23" s="60"/>
      <c r="T23" s="64"/>
      <c r="U23" s="64"/>
      <c r="V23" s="64"/>
      <c r="W23" s="64"/>
      <c r="X23" s="64"/>
      <c r="Y23" s="64"/>
      <c r="Z23" s="64"/>
    </row>
    <row r="24" spans="1:26" ht="24.75" customHeight="1">
      <c r="A24" s="224" t="s">
        <v>109</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6"/>
    </row>
    <row r="25" spans="1:26" ht="24" customHeight="1" thickBot="1">
      <c r="A25" s="258" t="s">
        <v>243</v>
      </c>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60"/>
    </row>
    <row r="26" spans="1:26" ht="27" customHeight="1" thickBot="1">
      <c r="A26" s="233" t="s">
        <v>110</v>
      </c>
      <c r="B26" s="234"/>
      <c r="C26" s="234"/>
      <c r="D26" s="231" t="s">
        <v>16</v>
      </c>
      <c r="E26" s="232"/>
      <c r="F26" s="232"/>
      <c r="G26" s="235" t="s">
        <v>111</v>
      </c>
      <c r="H26" s="235"/>
      <c r="I26" s="235"/>
      <c r="J26" s="215" t="s">
        <v>83</v>
      </c>
      <c r="K26" s="216"/>
      <c r="L26" s="216"/>
      <c r="M26" s="235" t="s">
        <v>112</v>
      </c>
      <c r="N26" s="235"/>
      <c r="O26" s="235"/>
      <c r="P26" s="235"/>
      <c r="Q26" s="215" t="s">
        <v>83</v>
      </c>
      <c r="R26" s="216"/>
      <c r="S26" s="216"/>
      <c r="T26" s="275" t="s">
        <v>113</v>
      </c>
      <c r="U26" s="275"/>
      <c r="V26" s="275"/>
      <c r="W26" s="275"/>
      <c r="X26" s="261" t="s">
        <v>83</v>
      </c>
      <c r="Y26" s="261"/>
      <c r="Z26" s="262"/>
    </row>
    <row r="27" spans="1:26" ht="29.25" customHeight="1">
      <c r="A27" s="263" t="s">
        <v>114</v>
      </c>
      <c r="B27" s="264"/>
      <c r="C27" s="274" t="s">
        <v>115</v>
      </c>
      <c r="D27" s="274"/>
      <c r="E27" s="274"/>
      <c r="F27" s="274"/>
      <c r="G27" s="274"/>
      <c r="H27" s="267"/>
      <c r="I27" s="267"/>
      <c r="J27" s="267"/>
      <c r="K27" s="267"/>
      <c r="L27" s="267"/>
      <c r="M27" s="267"/>
      <c r="N27" s="267"/>
      <c r="O27" s="267"/>
      <c r="P27" s="267"/>
      <c r="Q27" s="267"/>
      <c r="R27" s="267"/>
      <c r="S27" s="267"/>
      <c r="T27" s="267"/>
      <c r="U27" s="267"/>
      <c r="V27" s="267"/>
      <c r="W27" s="267"/>
      <c r="X27" s="267"/>
      <c r="Y27" s="267"/>
      <c r="Z27" s="268"/>
    </row>
    <row r="28" spans="1:26" ht="29.25" customHeight="1">
      <c r="A28" s="263"/>
      <c r="B28" s="264"/>
      <c r="C28" s="255" t="s">
        <v>116</v>
      </c>
      <c r="D28" s="255"/>
      <c r="E28" s="255"/>
      <c r="F28" s="255"/>
      <c r="G28" s="255"/>
      <c r="H28" s="256"/>
      <c r="I28" s="256"/>
      <c r="J28" s="256"/>
      <c r="K28" s="256"/>
      <c r="L28" s="256"/>
      <c r="M28" s="256"/>
      <c r="N28" s="256"/>
      <c r="O28" s="256"/>
      <c r="P28" s="256"/>
      <c r="Q28" s="256"/>
      <c r="R28" s="256"/>
      <c r="S28" s="256"/>
      <c r="T28" s="256"/>
      <c r="U28" s="256"/>
      <c r="V28" s="256"/>
      <c r="W28" s="256"/>
      <c r="X28" s="256"/>
      <c r="Y28" s="256"/>
      <c r="Z28" s="257"/>
    </row>
    <row r="29" spans="1:26" ht="29.25" customHeight="1">
      <c r="A29" s="263"/>
      <c r="B29" s="264"/>
      <c r="C29" s="255" t="s">
        <v>117</v>
      </c>
      <c r="D29" s="255"/>
      <c r="E29" s="255"/>
      <c r="F29" s="255"/>
      <c r="G29" s="255"/>
      <c r="H29" s="256"/>
      <c r="I29" s="256"/>
      <c r="J29" s="256"/>
      <c r="K29" s="256"/>
      <c r="L29" s="256"/>
      <c r="M29" s="256"/>
      <c r="N29" s="256"/>
      <c r="O29" s="256"/>
      <c r="P29" s="256"/>
      <c r="Q29" s="256"/>
      <c r="R29" s="256"/>
      <c r="S29" s="256"/>
      <c r="T29" s="256"/>
      <c r="U29" s="256"/>
      <c r="V29" s="256"/>
      <c r="W29" s="256"/>
      <c r="X29" s="256"/>
      <c r="Y29" s="256"/>
      <c r="Z29" s="257"/>
    </row>
    <row r="30" spans="1:26" ht="54" customHeight="1">
      <c r="A30" s="263"/>
      <c r="B30" s="264"/>
      <c r="C30" s="255" t="s">
        <v>118</v>
      </c>
      <c r="D30" s="255"/>
      <c r="E30" s="255"/>
      <c r="F30" s="255"/>
      <c r="G30" s="255"/>
      <c r="H30" s="256"/>
      <c r="I30" s="256"/>
      <c r="J30" s="256"/>
      <c r="K30" s="256"/>
      <c r="L30" s="256"/>
      <c r="M30" s="256"/>
      <c r="N30" s="256"/>
      <c r="O30" s="256"/>
      <c r="P30" s="256"/>
      <c r="Q30" s="256"/>
      <c r="R30" s="256"/>
      <c r="S30" s="256"/>
      <c r="T30" s="256"/>
      <c r="U30" s="256"/>
      <c r="V30" s="256"/>
      <c r="W30" s="256"/>
      <c r="X30" s="256"/>
      <c r="Y30" s="256"/>
      <c r="Z30" s="257"/>
    </row>
    <row r="31" spans="1:26" ht="35.25" customHeight="1" thickBot="1">
      <c r="A31" s="265"/>
      <c r="B31" s="266"/>
      <c r="C31" s="272" t="s">
        <v>119</v>
      </c>
      <c r="D31" s="272"/>
      <c r="E31" s="272"/>
      <c r="F31" s="272"/>
      <c r="G31" s="272"/>
      <c r="H31" s="273" t="s">
        <v>64</v>
      </c>
      <c r="I31" s="273"/>
      <c r="J31" s="273"/>
      <c r="K31" s="273"/>
      <c r="L31" s="273"/>
      <c r="M31" s="273"/>
      <c r="N31" s="273"/>
      <c r="O31" s="273"/>
      <c r="P31" s="273"/>
      <c r="Q31" s="273"/>
      <c r="R31" s="273"/>
      <c r="S31" s="269" t="s">
        <v>120</v>
      </c>
      <c r="T31" s="269"/>
      <c r="U31" s="269"/>
      <c r="V31" s="269"/>
      <c r="W31" s="269"/>
      <c r="X31" s="270" t="s">
        <v>83</v>
      </c>
      <c r="Y31" s="270"/>
      <c r="Z31" s="271"/>
    </row>
    <row r="32" spans="1:26" ht="9" customHeight="1" thickBot="1">
      <c r="A32" s="65"/>
      <c r="B32" s="65"/>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29.25" customHeight="1" thickBot="1">
      <c r="A33" s="334" t="s">
        <v>121</v>
      </c>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6"/>
    </row>
    <row r="34" spans="1:26" ht="24" customHeight="1">
      <c r="A34" s="341" t="s">
        <v>122</v>
      </c>
      <c r="B34" s="342"/>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3"/>
    </row>
    <row r="35" spans="1:26" ht="24" customHeight="1" thickBot="1">
      <c r="A35" s="318" t="s">
        <v>248</v>
      </c>
      <c r="B35" s="319"/>
      <c r="C35" s="319"/>
      <c r="D35" s="319"/>
      <c r="E35" s="319"/>
      <c r="F35" s="319"/>
      <c r="G35" s="319"/>
      <c r="H35" s="319"/>
      <c r="I35" s="319"/>
      <c r="J35" s="319"/>
      <c r="K35" s="319"/>
      <c r="L35" s="319"/>
      <c r="M35" s="319"/>
      <c r="N35" s="319"/>
      <c r="O35" s="319"/>
      <c r="P35" s="319"/>
      <c r="Q35" s="319"/>
      <c r="R35" s="319"/>
      <c r="S35" s="319"/>
      <c r="T35" s="319"/>
      <c r="U35" s="319"/>
      <c r="V35" s="319"/>
      <c r="W35" s="333" t="s">
        <v>83</v>
      </c>
      <c r="X35" s="333"/>
      <c r="Y35" s="333"/>
      <c r="Z35" s="66"/>
    </row>
    <row r="36" spans="1:26" ht="27" customHeight="1">
      <c r="A36" s="132" t="s">
        <v>123</v>
      </c>
    </row>
    <row r="37" spans="1:26" ht="27" customHeight="1"/>
    <row r="38" spans="1:26" ht="27" customHeight="1"/>
    <row r="39" spans="1:26" ht="27" customHeight="1"/>
    <row r="40" spans="1:26" ht="27" customHeight="1"/>
    <row r="41" spans="1:26" ht="23" customHeight="1"/>
  </sheetData>
  <sheetProtection algorithmName="SHA-512" hashValue="KPXn+dbPVKcAJ9ZpTnVol24DmMB2llrJZ760IVZIibJMhvqQNdZdv55AmHiZC3N2WHbPpaL8rvFzbHFNjEN9xA==" saltValue="/SWbJ1WEYDlwK5Xj6rrClg==" spinCount="100000" sheet="1" objects="1" scenarios="1" selectLockedCells="1"/>
  <mergeCells count="96">
    <mergeCell ref="A17:D17"/>
    <mergeCell ref="Q18:R18"/>
    <mergeCell ref="M21:O21"/>
    <mergeCell ref="M20:O20"/>
    <mergeCell ref="H20:J20"/>
    <mergeCell ref="Q22:S22"/>
    <mergeCell ref="J22:P22"/>
    <mergeCell ref="N14:Q14"/>
    <mergeCell ref="R14:Z14"/>
    <mergeCell ref="E14:M14"/>
    <mergeCell ref="E16:Z16"/>
    <mergeCell ref="E17:Z17"/>
    <mergeCell ref="I21:K21"/>
    <mergeCell ref="P20:Z21"/>
    <mergeCell ref="A35:V35"/>
    <mergeCell ref="L10:M11"/>
    <mergeCell ref="Y10:Z11"/>
    <mergeCell ref="O18:P18"/>
    <mergeCell ref="O19:P19"/>
    <mergeCell ref="E18:L18"/>
    <mergeCell ref="E19:L19"/>
    <mergeCell ref="M18:N18"/>
    <mergeCell ref="M19:N19"/>
    <mergeCell ref="W35:Y35"/>
    <mergeCell ref="A33:Z33"/>
    <mergeCell ref="A14:D14"/>
    <mergeCell ref="A20:D21"/>
    <mergeCell ref="A18:D19"/>
    <mergeCell ref="A16:D16"/>
    <mergeCell ref="A34:Z34"/>
    <mergeCell ref="T3:U3"/>
    <mergeCell ref="E8:M8"/>
    <mergeCell ref="R8:Z8"/>
    <mergeCell ref="E7:M7"/>
    <mergeCell ref="R11:X11"/>
    <mergeCell ref="E11:K11"/>
    <mergeCell ref="E9:M9"/>
    <mergeCell ref="E10:K10"/>
    <mergeCell ref="V3:Z3"/>
    <mergeCell ref="N7:P7"/>
    <mergeCell ref="N9:Q9"/>
    <mergeCell ref="W1:Z1"/>
    <mergeCell ref="R13:Z13"/>
    <mergeCell ref="T18:U19"/>
    <mergeCell ref="W18:X19"/>
    <mergeCell ref="Y18:Y19"/>
    <mergeCell ref="V18:V19"/>
    <mergeCell ref="A2:Z2"/>
    <mergeCell ref="A7:D7"/>
    <mergeCell ref="V7:X7"/>
    <mergeCell ref="Y7:Z7"/>
    <mergeCell ref="Q7:U7"/>
    <mergeCell ref="R9:Z9"/>
    <mergeCell ref="R12:Z12"/>
    <mergeCell ref="R10:X10"/>
    <mergeCell ref="A12:D12"/>
    <mergeCell ref="A13:D13"/>
    <mergeCell ref="C28:G28"/>
    <mergeCell ref="C29:G29"/>
    <mergeCell ref="H28:Z28"/>
    <mergeCell ref="H29:Z29"/>
    <mergeCell ref="A25:Z25"/>
    <mergeCell ref="X26:Z26"/>
    <mergeCell ref="A27:B31"/>
    <mergeCell ref="C30:G30"/>
    <mergeCell ref="H27:Z27"/>
    <mergeCell ref="H30:Z30"/>
    <mergeCell ref="S31:W31"/>
    <mergeCell ref="X31:Z31"/>
    <mergeCell ref="C31:G31"/>
    <mergeCell ref="H31:R31"/>
    <mergeCell ref="C27:G27"/>
    <mergeCell ref="T26:W26"/>
    <mergeCell ref="A11:D11"/>
    <mergeCell ref="A10:D10"/>
    <mergeCell ref="N11:Q11"/>
    <mergeCell ref="N10:Q10"/>
    <mergeCell ref="A8:D8"/>
    <mergeCell ref="N8:Q8"/>
    <mergeCell ref="A9:D9"/>
    <mergeCell ref="Q26:S26"/>
    <mergeCell ref="E12:M12"/>
    <mergeCell ref="E13:M13"/>
    <mergeCell ref="N13:Q13"/>
    <mergeCell ref="A24:Z24"/>
    <mergeCell ref="Q19:R19"/>
    <mergeCell ref="A22:D22"/>
    <mergeCell ref="E22:F22"/>
    <mergeCell ref="D26:F26"/>
    <mergeCell ref="A26:C26"/>
    <mergeCell ref="G26:I26"/>
    <mergeCell ref="M26:P26"/>
    <mergeCell ref="J26:L26"/>
    <mergeCell ref="T22:Z22"/>
    <mergeCell ref="G22:I22"/>
    <mergeCell ref="N12:Q12"/>
  </mergeCells>
  <phoneticPr fontId="1"/>
  <conditionalFormatting sqref="E22:F22">
    <cfRule type="cellIs" dxfId="75" priority="24" operator="equal">
      <formula>"選択"</formula>
    </cfRule>
  </conditionalFormatting>
  <conditionalFormatting sqref="M18:N18">
    <cfRule type="expression" dxfId="71" priority="6">
      <formula>WEEKDAY($E$18)=1</formula>
    </cfRule>
    <cfRule type="expression" dxfId="70" priority="7">
      <formula>WEEKDAY($E$18)=7</formula>
    </cfRule>
  </conditionalFormatting>
  <conditionalFormatting sqref="M19:N19">
    <cfRule type="expression" dxfId="69" priority="8">
      <formula>WEEKDAY($E$19)=1</formula>
    </cfRule>
    <cfRule type="expression" dxfId="68" priority="9">
      <formula>WEEKDAY($E$19)=7</formula>
    </cfRule>
  </conditionalFormatting>
  <conditionalFormatting sqref="W35">
    <cfRule type="cellIs" dxfId="64" priority="20" operator="equal">
      <formula>"選択"</formula>
    </cfRule>
  </conditionalFormatting>
  <dataValidations count="2">
    <dataValidation imeMode="fullKatakana" allowBlank="1" showInputMessage="1" showErrorMessage="1" sqref="E10:K10 R10:X10" xr:uid="{6A2B36DD-9109-4387-93E7-47CD9E17817E}"/>
    <dataValidation imeMode="halfAlpha" allowBlank="1" showInputMessage="1" showErrorMessage="1" sqref="E12:M13 R12:Z13 F20:F21 W1:Z1" xr:uid="{5D427CA5-1737-4A18-A4E6-7C909AD66977}"/>
  </dataValidations>
  <pageMargins left="0.6692913385826772" right="0.35433070866141736" top="0.15748031496062992" bottom="0.19685039370078741" header="0.15748031496062992" footer="0.15748031496062992"/>
  <pageSetup paperSize="9" scale="74" orientation="portrait" copies="15" r:id="rId1"/>
  <extLst>
    <ext xmlns:x14="http://schemas.microsoft.com/office/spreadsheetml/2009/9/main" uri="{78C0D931-6437-407d-A8EE-F0AAD7539E65}">
      <x14:conditionalFormattings>
        <x14:conditionalFormatting xmlns:xm="http://schemas.microsoft.com/office/excel/2006/main">
          <x14:cfRule type="cellIs" priority="4" operator="equal" id="{5503D587-3212-BE41-9CCF-6F6DA3F44864}">
            <xm:f>設定値!$E$2</xm:f>
            <x14:dxf>
              <font>
                <color rgb="FFFF0000"/>
              </font>
              <fill>
                <patternFill>
                  <bgColor rgb="FFFFC7CE"/>
                </patternFill>
              </fill>
            </x14:dxf>
          </x14:cfRule>
          <xm:sqref>D26</xm:sqref>
        </x14:conditionalFormatting>
        <x14:conditionalFormatting xmlns:xm="http://schemas.microsoft.com/office/excel/2006/main">
          <x14:cfRule type="cellIs" priority="19" operator="equal" id="{00195261-3A37-419F-9A88-8F70E40BF4C5}">
            <xm:f>設定値!$J$5</xm:f>
            <x14:dxf>
              <font>
                <color rgb="FFFF0000"/>
              </font>
              <fill>
                <patternFill>
                  <bgColor rgb="FFFFCCCC"/>
                </patternFill>
              </fill>
            </x14:dxf>
          </x14:cfRule>
          <xm:sqref>E14 E15:K15</xm:sqref>
        </x14:conditionalFormatting>
        <x14:conditionalFormatting xmlns:xm="http://schemas.microsoft.com/office/excel/2006/main">
          <x14:cfRule type="cellIs" priority="44" operator="equal" id="{0D2709BE-CEF1-41D5-A27B-0B40DC03B0B6}">
            <xm:f>設定値!$I$6</xm:f>
            <x14:dxf>
              <font>
                <color rgb="FFFF0000"/>
              </font>
              <fill>
                <patternFill>
                  <bgColor rgb="FFFFC7CE"/>
                </patternFill>
              </fill>
            </x14:dxf>
          </x14:cfRule>
          <xm:sqref>H31:R31</xm:sqref>
        </x14:conditionalFormatting>
        <x14:conditionalFormatting xmlns:xm="http://schemas.microsoft.com/office/excel/2006/main">
          <x14:cfRule type="cellIs" priority="2" operator="equal" id="{C220FFEA-A8ED-400C-BB64-B0DA4ECDB101}">
            <xm:f>設定値!$E$4</xm:f>
            <x14:dxf>
              <font>
                <color rgb="FFFF0000"/>
              </font>
              <fill>
                <patternFill>
                  <bgColor rgb="FFFFC7CE"/>
                </patternFill>
              </fill>
            </x14:dxf>
          </x14:cfRule>
          <xm:sqref>J26</xm:sqref>
        </x14:conditionalFormatting>
        <x14:conditionalFormatting xmlns:xm="http://schemas.microsoft.com/office/excel/2006/main">
          <x14:cfRule type="cellIs" priority="121" operator="equal" id="{76D5B6ED-77B0-4B5A-91D9-04B6669AC0E5}">
            <xm:f>設定値!$C$7</xm:f>
            <x14:dxf>
              <font>
                <color rgb="FFFF0000"/>
              </font>
              <fill>
                <patternFill>
                  <bgColor rgb="FFFFC7CE"/>
                </patternFill>
              </fill>
            </x14:dxf>
          </x14:cfRule>
          <xm:sqref>L10</xm:sqref>
        </x14:conditionalFormatting>
        <x14:conditionalFormatting xmlns:xm="http://schemas.microsoft.com/office/excel/2006/main">
          <x14:cfRule type="cellIs" priority="15" operator="equal" id="{96E34383-3294-40F1-B1FA-327BD02CC30B}">
            <xm:f>設定値!$F$4</xm:f>
            <x14:dxf>
              <font>
                <color rgb="FFFF0000"/>
              </font>
              <fill>
                <patternFill>
                  <bgColor rgb="FFFFCCCC"/>
                </patternFill>
              </fill>
            </x14:dxf>
          </x14:cfRule>
          <xm:sqref>M21:O21</xm:sqref>
        </x14:conditionalFormatting>
        <x14:conditionalFormatting xmlns:xm="http://schemas.microsoft.com/office/excel/2006/main">
          <x14:cfRule type="cellIs" priority="1" operator="equal" id="{3051CE4C-FFA3-4A16-8E91-58079C66E894}">
            <xm:f>設定値!$E$4</xm:f>
            <x14:dxf>
              <font>
                <color rgb="FFFF0000"/>
              </font>
              <fill>
                <patternFill>
                  <bgColor rgb="FFFFC7CE"/>
                </patternFill>
              </fill>
            </x14:dxf>
          </x14:cfRule>
          <xm:sqref>Q26</xm:sqref>
        </x14:conditionalFormatting>
        <x14:conditionalFormatting xmlns:xm="http://schemas.microsoft.com/office/excel/2006/main">
          <x14:cfRule type="cellIs" priority="16" operator="equal" id="{75B675C5-D90E-4849-A313-0E85B372E155}">
            <xm:f>設定値!$H$3</xm:f>
            <x14:dxf>
              <font>
                <b/>
                <i val="0"/>
                <color rgb="FFFF0000"/>
              </font>
              <fill>
                <patternFill patternType="none">
                  <bgColor auto="1"/>
                </patternFill>
              </fill>
            </x14:dxf>
          </x14:cfRule>
          <xm:sqref>W35</xm:sqref>
        </x14:conditionalFormatting>
        <x14:conditionalFormatting xmlns:xm="http://schemas.microsoft.com/office/excel/2006/main">
          <x14:cfRule type="cellIs" priority="3" operator="equal" id="{84A5C109-C7B6-4F38-8A56-FDEC0265D184}">
            <xm:f>設定値!$E$4</xm:f>
            <x14:dxf>
              <font>
                <color rgb="FFFF0000"/>
              </font>
              <fill>
                <patternFill>
                  <bgColor rgb="FFFFCCCC"/>
                </patternFill>
              </fill>
            </x14:dxf>
          </x14:cfRule>
          <xm:sqref>X26:Z26</xm:sqref>
        </x14:conditionalFormatting>
        <x14:conditionalFormatting xmlns:xm="http://schemas.microsoft.com/office/excel/2006/main">
          <x14:cfRule type="cellIs" priority="43" operator="equal" id="{37AB5508-D310-422A-B9BC-12BE7039B91D}">
            <xm:f>設定値!$E$4</xm:f>
            <x14:dxf>
              <font>
                <color rgb="FFFF0000"/>
              </font>
              <fill>
                <patternFill>
                  <bgColor rgb="FFFFC7CE"/>
                </patternFill>
              </fill>
            </x14:dxf>
          </x14:cfRule>
          <xm:sqref>X31:Z31</xm:sqref>
        </x14:conditionalFormatting>
        <x14:conditionalFormatting xmlns:xm="http://schemas.microsoft.com/office/excel/2006/main">
          <x14:cfRule type="cellIs" priority="26" operator="equal" id="{DCC14838-A3C0-4458-A3AD-04D37DBB80EA}">
            <xm:f>設定値!$C$7</xm:f>
            <x14:dxf>
              <font>
                <color rgb="FFFF0000"/>
              </font>
              <fill>
                <patternFill>
                  <bgColor rgb="FFFFC7CE"/>
                </patternFill>
              </fill>
            </x14:dxf>
          </x14:cfRule>
          <xm:sqref>Y10</xm:sqref>
        </x14:conditionalFormatting>
        <x14:conditionalFormatting xmlns:xm="http://schemas.microsoft.com/office/excel/2006/main">
          <x14:cfRule type="cellIs" priority="18" operator="equal" id="{20081AE1-62E0-2143-A1B6-BA31BAC68C04}">
            <xm:f>設定値!$E$2</xm:f>
            <x14:dxf>
              <font>
                <color rgb="FFFF0000"/>
              </font>
              <fill>
                <patternFill>
                  <bgColor rgb="FFFFCCCC"/>
                </patternFill>
              </fill>
            </x14:dxf>
          </x14:cfRule>
          <xm:sqref>Y7:Z7</xm:sqref>
        </x14:conditionalFormatting>
      </x14:conditionalFormattings>
    </ext>
    <ext xmlns:x14="http://schemas.microsoft.com/office/spreadsheetml/2009/9/main" uri="{CCE6A557-97BC-4b89-ADB6-D9C93CAAB3DF}">
      <x14:dataValidations xmlns:xm="http://schemas.microsoft.com/office/excel/2006/main" count="13">
        <x14:dataValidation type="list" showInputMessage="1" showErrorMessage="1" promptTitle="センター・式根島ステーション" prompt="利用する施設を選択してください。" xr:uid="{00000000-0002-0000-0100-000000000000}">
          <x14:formula1>
            <xm:f>設定値!$K$2:$K$4</xm:f>
          </x14:formula1>
          <xm:sqref>E7:M7</xm:sqref>
        </x14:dataValidation>
        <x14:dataValidation type="list" allowBlank="1" showInputMessage="1" showErrorMessage="1" promptTitle="要・不要" prompt="選択してください" xr:uid="{00000000-0002-0000-0100-000002000000}">
          <x14:formula1>
            <xm:f>設定値!$F$2:$F$4</xm:f>
          </x14:formula1>
          <xm:sqref>E22:F22</xm:sqref>
        </x14:dataValidation>
        <x14:dataValidation type="list" allowBlank="1" showInputMessage="1" showErrorMessage="1" promptTitle="未・済" prompt="選択してください" xr:uid="{00000000-0002-0000-0100-000003000000}">
          <x14:formula1>
            <xm:f>設定値!$E$2:$E$4</xm:f>
          </x14:formula1>
          <xm:sqref>X31:Z31</xm:sqref>
        </x14:dataValidation>
        <x14:dataValidation type="list" allowBlank="1" showInputMessage="1" showErrorMessage="1" promptTitle="採集方法" prompt="リストから選択してください" xr:uid="{00000000-0002-0000-0100-000004000000}">
          <x14:formula1>
            <xm:f>設定値!$I$2:$I$6</xm:f>
          </x14:formula1>
          <xm:sqref>H31:R31</xm:sqref>
        </x14:dataValidation>
        <x14:dataValidation type="list" allowBlank="1" showInputMessage="1" showErrorMessage="1" promptTitle="来所方法" prompt="選択してください" xr:uid="{00000000-0002-0000-0100-000005000000}">
          <x14:formula1>
            <xm:f>設定値!$J$2:$J$5</xm:f>
          </x14:formula1>
          <xm:sqref>E14</xm:sqref>
        </x14:dataValidation>
        <x14:dataValidation type="list" allowBlank="1" showInputMessage="1" showErrorMessage="1" promptTitle="食事・宿泊" xr:uid="{00000000-0002-0000-0100-000006000000}">
          <x14:formula1>
            <xm:f>設定値!$F$2:$F$4</xm:f>
          </x14:formula1>
          <xm:sqref>M21:O21</xm:sqref>
        </x14:dataValidation>
        <x14:dataValidation type="list" allowBlank="1" showInputMessage="1" showErrorMessage="1" promptTitle="ネットワーク利用" prompt="選択してください" xr:uid="{00000000-0002-0000-0100-000007000000}">
          <x14:formula1>
            <xm:f>設定値!$H$2:$H$4</xm:f>
          </x14:formula1>
          <xm:sqref>W35:Y35</xm:sqref>
        </x14:dataValidation>
        <x14:dataValidation type="list" allowBlank="1" showInputMessage="1" showErrorMessage="1" promptTitle="はい・いいえ" prompt="リストから選択してください" xr:uid="{00000000-0002-0000-0100-000008000000}">
          <x14:formula1>
            <xm:f>設定値!$H$2:$H$4</xm:f>
          </x14:formula1>
          <xm:sqref>J26:L26 Q26:S26 X26:Z26</xm:sqref>
        </x14:dataValidation>
        <x14:dataValidation type="list" allowBlank="1" showInputMessage="1" showErrorMessage="1" promptTitle="未・済" prompt="リストから選択してください" xr:uid="{00000000-0002-0000-0100-000009000000}">
          <x14:formula1>
            <xm:f>設定値!$E$2:$E$3</xm:f>
          </x14:formula1>
          <xm:sqref>D26:F26</xm:sqref>
        </x14:dataValidation>
        <x14:dataValidation type="list" allowBlank="1" showInputMessage="1" showErrorMessage="1" promptTitle="受入依頼" prompt="未・済を選択してください" xr:uid="{00000000-0002-0000-0100-00000B000000}">
          <x14:formula1>
            <xm:f>設定値!$E$2:$E$3</xm:f>
          </x14:formula1>
          <xm:sqref>Y7:Z7</xm:sqref>
        </x14:dataValidation>
        <x14:dataValidation type="list" allowBlank="1" showInputMessage="1" showErrorMessage="1" promptTitle="職名" prompt="リストから選択してください" xr:uid="{00000000-0002-0000-0100-00000C000000}">
          <x14:formula1>
            <xm:f>設定値!$C$2:$C$7</xm:f>
          </x14:formula1>
          <xm:sqref>L10:M11</xm:sqref>
        </x14:dataValidation>
        <x14:dataValidation type="list" allowBlank="1" showInputMessage="1" showErrorMessage="1" promptTitle="職名" prompt="リストから選択してください" xr:uid="{CF5BEA1A-FAF0-EF4A-93DD-D4EF5AA426A7}">
          <x14:formula1>
            <xm:f>設定値!$N$2:$N$5</xm:f>
          </x14:formula1>
          <xm:sqref>Y10:Z11</xm:sqref>
        </x14:dataValidation>
        <x14:dataValidation type="list" allowBlank="1" showInputMessage="1" showErrorMessage="1" promptTitle="所属機関" prompt="リストから選択してください" xr:uid="{00000000-0002-0000-0100-000001000000}">
          <x14:formula1>
            <xm:f>設定値!$B$3:$B$11</xm:f>
          </x14:formula1>
          <xm:sqref>L9:M9 Y9:Z9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CC"/>
    <pageSetUpPr fitToPage="1"/>
  </sheetPr>
  <dimension ref="A1:CC51"/>
  <sheetViews>
    <sheetView topLeftCell="B1" zoomScaleNormal="100" zoomScaleSheetLayoutView="86" workbookViewId="0">
      <selection activeCell="B9" sqref="B9"/>
    </sheetView>
  </sheetViews>
  <sheetFormatPr baseColWidth="10" defaultColWidth="10.6640625" defaultRowHeight="17"/>
  <cols>
    <col min="1" max="1" width="16" style="36" hidden="1" customWidth="1"/>
    <col min="2" max="2" width="4.33203125" style="36" customWidth="1"/>
    <col min="3" max="3" width="21.1640625" style="36" customWidth="1"/>
    <col min="4" max="4" width="5.5" style="36" customWidth="1"/>
    <col min="5" max="5" width="27" style="36" customWidth="1"/>
    <col min="6" max="6" width="15.1640625" style="36" customWidth="1"/>
    <col min="7" max="7" width="11.33203125" style="36" customWidth="1"/>
    <col min="8" max="8" width="7.5" style="36" customWidth="1"/>
    <col min="9" max="9" width="5.6640625" style="36" customWidth="1"/>
    <col min="10" max="10" width="2.33203125" style="36" customWidth="1"/>
    <col min="11" max="11" width="5.6640625" style="36" customWidth="1"/>
    <col min="12" max="12" width="11.1640625" style="36" customWidth="1"/>
    <col min="13" max="13" width="6" style="36" customWidth="1"/>
    <col min="14" max="14" width="6.33203125" style="36" customWidth="1"/>
    <col min="15" max="15" width="7.5" style="36" hidden="1" customWidth="1"/>
    <col min="16" max="16" width="18.5" style="36" hidden="1" customWidth="1"/>
    <col min="17" max="72" width="3.33203125" style="36" customWidth="1"/>
    <col min="73" max="76" width="4" style="36" customWidth="1"/>
    <col min="77" max="78" width="10.5" style="36" customWidth="1"/>
    <col min="79" max="79" width="10.6640625" style="36" customWidth="1"/>
    <col min="80" max="80" width="10.5" style="36" customWidth="1"/>
    <col min="81" max="81" width="10.6640625" style="202" customWidth="1"/>
    <col min="82" max="16384" width="10.6640625" style="36"/>
  </cols>
  <sheetData>
    <row r="1" spans="1:80" ht="18" thickBot="1">
      <c r="B1" s="384" t="s">
        <v>124</v>
      </c>
      <c r="C1" s="384"/>
      <c r="D1" s="45"/>
    </row>
    <row r="2" spans="1:80" ht="17" customHeight="1">
      <c r="B2" s="377" t="s">
        <v>244</v>
      </c>
      <c r="C2" s="378"/>
      <c r="D2" s="378"/>
      <c r="E2" s="378"/>
      <c r="F2" s="378"/>
      <c r="G2" s="378"/>
      <c r="H2" s="378"/>
      <c r="I2" s="378"/>
      <c r="J2" s="378"/>
      <c r="K2" s="378"/>
      <c r="L2" s="378"/>
      <c r="M2" s="378"/>
      <c r="N2" s="379"/>
      <c r="O2" s="206"/>
      <c r="P2" s="207"/>
      <c r="Q2" s="387" t="s">
        <v>125</v>
      </c>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8"/>
      <c r="BU2" s="413" t="s">
        <v>126</v>
      </c>
      <c r="BV2" s="414"/>
      <c r="BW2" s="414"/>
      <c r="BX2" s="414"/>
      <c r="BY2" s="414"/>
      <c r="BZ2" s="414"/>
      <c r="CA2" s="414"/>
      <c r="CB2" s="415"/>
    </row>
    <row r="3" spans="1:80" ht="17" customHeight="1">
      <c r="B3" s="380"/>
      <c r="C3" s="381"/>
      <c r="D3" s="381"/>
      <c r="E3" s="381"/>
      <c r="F3" s="381"/>
      <c r="G3" s="381"/>
      <c r="H3" s="381"/>
      <c r="I3" s="381"/>
      <c r="J3" s="381"/>
      <c r="K3" s="381"/>
      <c r="L3" s="381"/>
      <c r="M3" s="381"/>
      <c r="N3" s="382"/>
      <c r="O3" s="208"/>
      <c r="P3" s="209"/>
      <c r="Q3" s="386">
        <f>I6</f>
        <v>46113</v>
      </c>
      <c r="R3" s="385"/>
      <c r="S3" s="385"/>
      <c r="T3" s="385"/>
      <c r="U3" s="385">
        <f>IF(Q3 &lt;&gt; "",Q3+1,"")</f>
        <v>46114</v>
      </c>
      <c r="V3" s="385"/>
      <c r="W3" s="385"/>
      <c r="X3" s="385"/>
      <c r="Y3" s="385">
        <f>IF(U3 &lt;&gt; "",U3+1,"")</f>
        <v>46115</v>
      </c>
      <c r="Z3" s="385"/>
      <c r="AA3" s="385"/>
      <c r="AB3" s="385"/>
      <c r="AC3" s="385">
        <f>IF(Y3 &lt;&gt; "",Y3+1,"")</f>
        <v>46116</v>
      </c>
      <c r="AD3" s="385"/>
      <c r="AE3" s="385"/>
      <c r="AF3" s="385"/>
      <c r="AG3" s="385">
        <f>IF(AC3 &lt;&gt; "",AC3+1,"")</f>
        <v>46117</v>
      </c>
      <c r="AH3" s="385"/>
      <c r="AI3" s="385"/>
      <c r="AJ3" s="385"/>
      <c r="AK3" s="385">
        <f>IF(AG3 &lt;&gt; "",AG3+1,"")</f>
        <v>46118</v>
      </c>
      <c r="AL3" s="385"/>
      <c r="AM3" s="385"/>
      <c r="AN3" s="385"/>
      <c r="AO3" s="385">
        <f>IF(AK3 &lt;&gt; "",AK3+1,"")</f>
        <v>46119</v>
      </c>
      <c r="AP3" s="385"/>
      <c r="AQ3" s="385"/>
      <c r="AR3" s="385"/>
      <c r="AS3" s="385">
        <f>IF(AO3 &lt;&gt; "",AO3+1,"")</f>
        <v>46120</v>
      </c>
      <c r="AT3" s="385"/>
      <c r="AU3" s="385"/>
      <c r="AV3" s="385"/>
      <c r="AW3" s="385">
        <f>IF(AS3 &lt;&gt; "",AS3+1,"")</f>
        <v>46121</v>
      </c>
      <c r="AX3" s="385"/>
      <c r="AY3" s="385"/>
      <c r="AZ3" s="385"/>
      <c r="BA3" s="385">
        <f>IF(AW3 &lt;&gt; "",AW3+1,"")</f>
        <v>46122</v>
      </c>
      <c r="BB3" s="385"/>
      <c r="BC3" s="385"/>
      <c r="BD3" s="385"/>
      <c r="BE3" s="385">
        <f>IF(BA3 &lt;&gt; "",BA3+1,"")</f>
        <v>46123</v>
      </c>
      <c r="BF3" s="385"/>
      <c r="BG3" s="385"/>
      <c r="BH3" s="385"/>
      <c r="BI3" s="385">
        <f>IF(BE3 &lt;&gt; "",BE3+1,"")</f>
        <v>46124</v>
      </c>
      <c r="BJ3" s="385"/>
      <c r="BK3" s="385"/>
      <c r="BL3" s="385"/>
      <c r="BM3" s="385">
        <f>IF(BI3 &lt;&gt; "",BI3+1,"")</f>
        <v>46125</v>
      </c>
      <c r="BN3" s="385"/>
      <c r="BO3" s="385"/>
      <c r="BP3" s="385"/>
      <c r="BQ3" s="385">
        <f>IF(BM3 &lt;&gt; "",BM3+1,"")</f>
        <v>46126</v>
      </c>
      <c r="BR3" s="385"/>
      <c r="BS3" s="385"/>
      <c r="BT3" s="385"/>
      <c r="BU3" s="416"/>
      <c r="BV3" s="417"/>
      <c r="BW3" s="417"/>
      <c r="BX3" s="417"/>
      <c r="BY3" s="417"/>
      <c r="BZ3" s="417"/>
      <c r="CA3" s="417"/>
      <c r="CB3" s="418"/>
    </row>
    <row r="4" spans="1:80" ht="22" customHeight="1" thickBot="1">
      <c r="B4" s="406" t="s">
        <v>276</v>
      </c>
      <c r="C4" s="407"/>
      <c r="D4" s="407"/>
      <c r="E4" s="407"/>
      <c r="F4" s="407"/>
      <c r="G4" s="407"/>
      <c r="H4" s="407"/>
      <c r="I4" s="407"/>
      <c r="J4" s="407"/>
      <c r="K4" s="407"/>
      <c r="L4" s="407"/>
      <c r="M4" s="407"/>
      <c r="N4" s="408"/>
      <c r="O4" s="210"/>
      <c r="P4" s="211"/>
      <c r="Q4" s="392" t="str">
        <f>TEXT(Q3,"aaa")</f>
        <v>Wed</v>
      </c>
      <c r="R4" s="376"/>
      <c r="S4" s="376"/>
      <c r="T4" s="376"/>
      <c r="U4" s="376" t="str">
        <f>TEXT(U3,"aaa")</f>
        <v>Thu</v>
      </c>
      <c r="V4" s="376"/>
      <c r="W4" s="376"/>
      <c r="X4" s="376"/>
      <c r="Y4" s="376" t="str">
        <f>TEXT(Y3,"aaa")</f>
        <v>Fri</v>
      </c>
      <c r="Z4" s="376"/>
      <c r="AA4" s="376"/>
      <c r="AB4" s="376"/>
      <c r="AC4" s="376" t="str">
        <f>TEXT(AC3,"aaa")</f>
        <v>Sat</v>
      </c>
      <c r="AD4" s="376"/>
      <c r="AE4" s="376"/>
      <c r="AF4" s="376"/>
      <c r="AG4" s="376" t="str">
        <f>TEXT(AG3,"aaa")</f>
        <v>Sun</v>
      </c>
      <c r="AH4" s="376"/>
      <c r="AI4" s="376"/>
      <c r="AJ4" s="376"/>
      <c r="AK4" s="376" t="str">
        <f>TEXT(AK3,"aaa")</f>
        <v>Mon</v>
      </c>
      <c r="AL4" s="376"/>
      <c r="AM4" s="376"/>
      <c r="AN4" s="376"/>
      <c r="AO4" s="376" t="str">
        <f>TEXT(AO3,"aaa")</f>
        <v>Tue</v>
      </c>
      <c r="AP4" s="376"/>
      <c r="AQ4" s="376"/>
      <c r="AR4" s="376"/>
      <c r="AS4" s="376" t="str">
        <f>TEXT(AS3,"aaa")</f>
        <v>Wed</v>
      </c>
      <c r="AT4" s="376"/>
      <c r="AU4" s="376"/>
      <c r="AV4" s="376"/>
      <c r="AW4" s="376" t="str">
        <f>TEXT(AW3,"aaa")</f>
        <v>Thu</v>
      </c>
      <c r="AX4" s="376"/>
      <c r="AY4" s="376"/>
      <c r="AZ4" s="376"/>
      <c r="BA4" s="376" t="str">
        <f>TEXT(BA3,"aaa")</f>
        <v>Fri</v>
      </c>
      <c r="BB4" s="376"/>
      <c r="BC4" s="376"/>
      <c r="BD4" s="376"/>
      <c r="BE4" s="376" t="str">
        <f>TEXT(BE3,"aaa")</f>
        <v>Sat</v>
      </c>
      <c r="BF4" s="376"/>
      <c r="BG4" s="376"/>
      <c r="BH4" s="376"/>
      <c r="BI4" s="376" t="str">
        <f>TEXT(BI3,"aaa")</f>
        <v>Sun</v>
      </c>
      <c r="BJ4" s="376"/>
      <c r="BK4" s="376"/>
      <c r="BL4" s="376"/>
      <c r="BM4" s="376" t="str">
        <f>TEXT(BM3,"aaa")</f>
        <v>Mon</v>
      </c>
      <c r="BN4" s="376"/>
      <c r="BO4" s="376"/>
      <c r="BP4" s="376"/>
      <c r="BQ4" s="376" t="str">
        <f>TEXT(BQ3,"aaa")</f>
        <v>Tue</v>
      </c>
      <c r="BR4" s="376"/>
      <c r="BS4" s="376"/>
      <c r="BT4" s="383"/>
      <c r="BU4" s="419"/>
      <c r="BV4" s="420"/>
      <c r="BW4" s="420"/>
      <c r="BX4" s="420"/>
      <c r="BY4" s="420"/>
      <c r="BZ4" s="420"/>
      <c r="CA4" s="420"/>
      <c r="CB4" s="421"/>
    </row>
    <row r="5" spans="1:80" ht="29" customHeight="1">
      <c r="B5" s="138" t="s">
        <v>74</v>
      </c>
      <c r="C5" s="139" t="s">
        <v>127</v>
      </c>
      <c r="D5" s="142" t="s">
        <v>11</v>
      </c>
      <c r="E5" s="140" t="s">
        <v>128</v>
      </c>
      <c r="F5" s="141" t="s">
        <v>231</v>
      </c>
      <c r="G5" s="142" t="s">
        <v>277</v>
      </c>
      <c r="H5" s="157" t="s">
        <v>278</v>
      </c>
      <c r="I5" s="399" t="s">
        <v>95</v>
      </c>
      <c r="J5" s="400"/>
      <c r="K5" s="401"/>
      <c r="L5" s="141" t="s">
        <v>129</v>
      </c>
      <c r="M5" s="393" t="s">
        <v>130</v>
      </c>
      <c r="N5" s="394"/>
      <c r="O5" s="397" t="s">
        <v>131</v>
      </c>
      <c r="P5" s="395" t="s">
        <v>132</v>
      </c>
      <c r="Q5" s="68" t="s">
        <v>133</v>
      </c>
      <c r="R5" s="38" t="s">
        <v>134</v>
      </c>
      <c r="S5" s="38" t="s">
        <v>135</v>
      </c>
      <c r="T5" s="39" t="s">
        <v>136</v>
      </c>
      <c r="U5" s="37" t="s">
        <v>133</v>
      </c>
      <c r="V5" s="38" t="s">
        <v>137</v>
      </c>
      <c r="W5" s="38" t="s">
        <v>135</v>
      </c>
      <c r="X5" s="39" t="s">
        <v>136</v>
      </c>
      <c r="Y5" s="37" t="s">
        <v>133</v>
      </c>
      <c r="Z5" s="38" t="s">
        <v>137</v>
      </c>
      <c r="AA5" s="38" t="s">
        <v>135</v>
      </c>
      <c r="AB5" s="39" t="s">
        <v>136</v>
      </c>
      <c r="AC5" s="37" t="s">
        <v>133</v>
      </c>
      <c r="AD5" s="38" t="s">
        <v>137</v>
      </c>
      <c r="AE5" s="38" t="s">
        <v>135</v>
      </c>
      <c r="AF5" s="39" t="s">
        <v>136</v>
      </c>
      <c r="AG5" s="37" t="s">
        <v>133</v>
      </c>
      <c r="AH5" s="38" t="s">
        <v>137</v>
      </c>
      <c r="AI5" s="38" t="s">
        <v>135</v>
      </c>
      <c r="AJ5" s="39" t="s">
        <v>136</v>
      </c>
      <c r="AK5" s="37" t="s">
        <v>133</v>
      </c>
      <c r="AL5" s="38" t="s">
        <v>137</v>
      </c>
      <c r="AM5" s="38" t="s">
        <v>135</v>
      </c>
      <c r="AN5" s="39" t="s">
        <v>136</v>
      </c>
      <c r="AO5" s="37" t="s">
        <v>133</v>
      </c>
      <c r="AP5" s="38" t="s">
        <v>137</v>
      </c>
      <c r="AQ5" s="38" t="s">
        <v>135</v>
      </c>
      <c r="AR5" s="39" t="s">
        <v>136</v>
      </c>
      <c r="AS5" s="37" t="s">
        <v>133</v>
      </c>
      <c r="AT5" s="38" t="s">
        <v>137</v>
      </c>
      <c r="AU5" s="38" t="s">
        <v>135</v>
      </c>
      <c r="AV5" s="39" t="s">
        <v>136</v>
      </c>
      <c r="AW5" s="37" t="s">
        <v>133</v>
      </c>
      <c r="AX5" s="38" t="s">
        <v>137</v>
      </c>
      <c r="AY5" s="38" t="s">
        <v>135</v>
      </c>
      <c r="AZ5" s="39" t="s">
        <v>136</v>
      </c>
      <c r="BA5" s="37" t="s">
        <v>133</v>
      </c>
      <c r="BB5" s="38" t="s">
        <v>137</v>
      </c>
      <c r="BC5" s="38" t="s">
        <v>135</v>
      </c>
      <c r="BD5" s="39" t="s">
        <v>136</v>
      </c>
      <c r="BE5" s="37" t="s">
        <v>133</v>
      </c>
      <c r="BF5" s="38" t="s">
        <v>137</v>
      </c>
      <c r="BG5" s="38" t="s">
        <v>135</v>
      </c>
      <c r="BH5" s="39" t="s">
        <v>136</v>
      </c>
      <c r="BI5" s="37" t="s">
        <v>133</v>
      </c>
      <c r="BJ5" s="38" t="s">
        <v>137</v>
      </c>
      <c r="BK5" s="38" t="s">
        <v>135</v>
      </c>
      <c r="BL5" s="39" t="s">
        <v>136</v>
      </c>
      <c r="BM5" s="37" t="s">
        <v>133</v>
      </c>
      <c r="BN5" s="38" t="s">
        <v>137</v>
      </c>
      <c r="BO5" s="38" t="s">
        <v>135</v>
      </c>
      <c r="BP5" s="39" t="s">
        <v>136</v>
      </c>
      <c r="BQ5" s="37" t="s">
        <v>133</v>
      </c>
      <c r="BR5" s="38" t="s">
        <v>137</v>
      </c>
      <c r="BS5" s="38" t="s">
        <v>135</v>
      </c>
      <c r="BT5" s="40" t="s">
        <v>136</v>
      </c>
      <c r="BU5" s="428" t="s">
        <v>133</v>
      </c>
      <c r="BV5" s="430" t="s">
        <v>137</v>
      </c>
      <c r="BW5" s="430" t="s">
        <v>135</v>
      </c>
      <c r="BX5" s="432" t="s">
        <v>136</v>
      </c>
      <c r="BY5" s="422" t="s">
        <v>138</v>
      </c>
      <c r="BZ5" s="424" t="s">
        <v>139</v>
      </c>
      <c r="CA5" s="424" t="s">
        <v>140</v>
      </c>
      <c r="CB5" s="426" t="s">
        <v>141</v>
      </c>
    </row>
    <row r="6" spans="1:80" ht="20" customHeight="1" thickBot="1">
      <c r="B6" s="143"/>
      <c r="C6" s="144" t="s">
        <v>142</v>
      </c>
      <c r="D6" s="145" t="s">
        <v>24</v>
      </c>
      <c r="E6" s="144" t="s">
        <v>143</v>
      </c>
      <c r="F6" s="146" t="s">
        <v>232</v>
      </c>
      <c r="G6" s="147" t="s">
        <v>270</v>
      </c>
      <c r="H6" s="152">
        <v>1</v>
      </c>
      <c r="I6" s="103">
        <f>IF(利用申込書!E18&gt;0,利用申込書!E18,"")</f>
        <v>46113</v>
      </c>
      <c r="J6" s="148" t="s">
        <v>144</v>
      </c>
      <c r="K6" s="104">
        <f>IF(利用申込書!E19&gt;0,利用申込書!E19,"")</f>
        <v>46115</v>
      </c>
      <c r="L6" s="149" t="s">
        <v>145</v>
      </c>
      <c r="M6" s="150" t="s">
        <v>146</v>
      </c>
      <c r="N6" s="151" t="s">
        <v>147</v>
      </c>
      <c r="O6" s="398"/>
      <c r="P6" s="396"/>
      <c r="Q6" s="42"/>
      <c r="R6" s="42">
        <v>1</v>
      </c>
      <c r="S6" s="42">
        <v>1</v>
      </c>
      <c r="T6" s="43">
        <v>1</v>
      </c>
      <c r="U6" s="41">
        <v>1</v>
      </c>
      <c r="V6" s="42">
        <v>1</v>
      </c>
      <c r="W6" s="42">
        <v>1</v>
      </c>
      <c r="X6" s="43">
        <v>1</v>
      </c>
      <c r="Y6" s="41">
        <v>1</v>
      </c>
      <c r="Z6" s="42">
        <v>1</v>
      </c>
      <c r="AA6" s="42">
        <v>1</v>
      </c>
      <c r="AB6" s="43">
        <v>1</v>
      </c>
      <c r="AC6" s="41">
        <v>1</v>
      </c>
      <c r="AD6" s="42">
        <v>1</v>
      </c>
      <c r="AE6" s="42">
        <v>1</v>
      </c>
      <c r="AF6" s="43">
        <v>1</v>
      </c>
      <c r="AG6" s="41"/>
      <c r="AH6" s="42"/>
      <c r="AI6" s="42"/>
      <c r="AJ6" s="43">
        <v>1</v>
      </c>
      <c r="AK6" s="41"/>
      <c r="AL6" s="42"/>
      <c r="AM6" s="42"/>
      <c r="AN6" s="43">
        <v>1</v>
      </c>
      <c r="AO6" s="41"/>
      <c r="AP6" s="42"/>
      <c r="AQ6" s="42"/>
      <c r="AR6" s="43"/>
      <c r="AS6" s="41"/>
      <c r="AT6" s="42"/>
      <c r="AU6" s="42"/>
      <c r="AV6" s="43"/>
      <c r="AW6" s="41"/>
      <c r="AX6" s="42"/>
      <c r="AY6" s="42"/>
      <c r="AZ6" s="43"/>
      <c r="BA6" s="41"/>
      <c r="BB6" s="42"/>
      <c r="BC6" s="42"/>
      <c r="BD6" s="43"/>
      <c r="BE6" s="41"/>
      <c r="BF6" s="42"/>
      <c r="BG6" s="42"/>
      <c r="BH6" s="43"/>
      <c r="BI6" s="41"/>
      <c r="BJ6" s="42"/>
      <c r="BK6" s="42"/>
      <c r="BL6" s="43"/>
      <c r="BM6" s="41"/>
      <c r="BN6" s="42"/>
      <c r="BO6" s="42"/>
      <c r="BP6" s="43"/>
      <c r="BQ6" s="41"/>
      <c r="BR6" s="42"/>
      <c r="BS6" s="42"/>
      <c r="BT6" s="44"/>
      <c r="BU6" s="429"/>
      <c r="BV6" s="431"/>
      <c r="BW6" s="431"/>
      <c r="BX6" s="433"/>
      <c r="BY6" s="423"/>
      <c r="BZ6" s="425"/>
      <c r="CA6" s="425"/>
      <c r="CB6" s="427"/>
    </row>
    <row r="7" spans="1:80" ht="28" customHeight="1" thickTop="1">
      <c r="A7" s="202" t="str">
        <f>IF(CB7&lt;&gt;"",利用申込書!W1,"")</f>
        <v/>
      </c>
      <c r="B7" s="90">
        <v>1</v>
      </c>
      <c r="C7" s="191"/>
      <c r="D7" s="153" t="s">
        <v>46</v>
      </c>
      <c r="E7" s="186"/>
      <c r="F7" s="93" t="s">
        <v>64</v>
      </c>
      <c r="G7" s="94" t="s">
        <v>64</v>
      </c>
      <c r="H7" s="187"/>
      <c r="I7" s="105"/>
      <c r="J7" s="203" t="s">
        <v>144</v>
      </c>
      <c r="K7" s="108"/>
      <c r="L7" s="96" t="s">
        <v>73</v>
      </c>
      <c r="M7" s="99"/>
      <c r="N7" s="98"/>
      <c r="O7" s="97" t="s">
        <v>148</v>
      </c>
      <c r="P7" s="188"/>
      <c r="Q7" s="71"/>
      <c r="R7" s="71"/>
      <c r="S7" s="71"/>
      <c r="T7" s="72"/>
      <c r="U7" s="73"/>
      <c r="V7" s="71"/>
      <c r="W7" s="71"/>
      <c r="X7" s="72"/>
      <c r="Y7" s="73"/>
      <c r="Z7" s="71"/>
      <c r="AA7" s="71"/>
      <c r="AB7" s="72"/>
      <c r="AC7" s="73"/>
      <c r="AD7" s="71"/>
      <c r="AE7" s="71"/>
      <c r="AF7" s="72"/>
      <c r="AG7" s="73"/>
      <c r="AH7" s="71"/>
      <c r="AI7" s="71"/>
      <c r="AJ7" s="72"/>
      <c r="AK7" s="73"/>
      <c r="AL7" s="71"/>
      <c r="AM7" s="71"/>
      <c r="AN7" s="72"/>
      <c r="AO7" s="73"/>
      <c r="AP7" s="71"/>
      <c r="AQ7" s="71"/>
      <c r="AR7" s="72"/>
      <c r="AS7" s="73"/>
      <c r="AT7" s="71"/>
      <c r="AU7" s="71"/>
      <c r="AV7" s="72"/>
      <c r="AW7" s="73"/>
      <c r="AX7" s="71"/>
      <c r="AY7" s="71"/>
      <c r="AZ7" s="72"/>
      <c r="BA7" s="73"/>
      <c r="BB7" s="71"/>
      <c r="BC7" s="71"/>
      <c r="BD7" s="72"/>
      <c r="BE7" s="73"/>
      <c r="BF7" s="71"/>
      <c r="BG7" s="71"/>
      <c r="BH7" s="72"/>
      <c r="BI7" s="73"/>
      <c r="BJ7" s="71"/>
      <c r="BK7" s="71"/>
      <c r="BL7" s="72"/>
      <c r="BM7" s="73"/>
      <c r="BN7" s="71"/>
      <c r="BO7" s="71"/>
      <c r="BP7" s="72"/>
      <c r="BQ7" s="73"/>
      <c r="BR7" s="71"/>
      <c r="BS7" s="71"/>
      <c r="BT7" s="81"/>
      <c r="BU7" s="116">
        <f t="shared" ref="BU7:BU40" si="0">SUMPRODUCT((MOD(COLUMN(Q7:BT7),4)=1)*(Q7:BT7&lt;&gt;""),Q7:BT7)</f>
        <v>0</v>
      </c>
      <c r="BV7" s="116">
        <f t="shared" ref="BV7:BV41" si="1">SUMPRODUCT((MOD(COLUMN(Q7:BT7),4)=2)*(Q7:BT7&lt;&gt;""),Q7:BT7)</f>
        <v>0</v>
      </c>
      <c r="BW7" s="116">
        <f t="shared" ref="BW7:BW41" si="2">SUMPRODUCT((MOD(COLUMN(Q7:BT7),4)=3)*(Q7:BT7&lt;&gt;""),Q7:BT7)</f>
        <v>0</v>
      </c>
      <c r="BX7" s="117">
        <f t="shared" ref="BX7:BX41" si="3">SUMPRODUCT((MOD(COLUMN(Q7:BT7),4)=0)*(Q7:BT7&lt;&gt;""),Q7:BT7)</f>
        <v>0</v>
      </c>
      <c r="BY7" s="159">
        <f>(BU7*設定値!B21)+(BV7*設定値!B22)+(BW7*設定値!B23)</f>
        <v>0</v>
      </c>
      <c r="BZ7" s="160" t="str">
        <f>IF(L7=設定値!A26,設定値!B26,IF(L7=設定値!A27,設定値!B27,IF(L7=設定値!A28,設定値!B28,"")))</f>
        <v/>
      </c>
      <c r="CA7" s="160" t="str">
        <f>IF(BZ7 &lt;&gt;"",IF(BX7&gt;0,(BX7*BZ7),""),"")</f>
        <v/>
      </c>
      <c r="CB7" s="161" t="str">
        <f>IFERROR(BY7+CA7,"")</f>
        <v/>
      </c>
    </row>
    <row r="8" spans="1:80" ht="28" customHeight="1">
      <c r="A8" s="202" t="str">
        <f>IF(CB8&lt;&gt;"",利用申込書!W1,"")</f>
        <v/>
      </c>
      <c r="B8" s="91">
        <v>2</v>
      </c>
      <c r="C8" s="192"/>
      <c r="D8" s="153" t="s">
        <v>46</v>
      </c>
      <c r="E8" s="186"/>
      <c r="F8" s="95" t="s">
        <v>64</v>
      </c>
      <c r="G8" s="94" t="s">
        <v>64</v>
      </c>
      <c r="H8" s="153"/>
      <c r="I8" s="105"/>
      <c r="J8" s="204" t="s">
        <v>144</v>
      </c>
      <c r="K8" s="108"/>
      <c r="L8" s="94" t="s">
        <v>73</v>
      </c>
      <c r="M8" s="100"/>
      <c r="N8" s="98"/>
      <c r="O8" s="97" t="s">
        <v>148</v>
      </c>
      <c r="P8" s="193"/>
      <c r="Q8" s="71"/>
      <c r="R8" s="71"/>
      <c r="S8" s="71"/>
      <c r="T8" s="72"/>
      <c r="U8" s="73"/>
      <c r="V8" s="71"/>
      <c r="W8" s="71"/>
      <c r="X8" s="72"/>
      <c r="Y8" s="73"/>
      <c r="Z8" s="71"/>
      <c r="AA8" s="71"/>
      <c r="AB8" s="72"/>
      <c r="AC8" s="73"/>
      <c r="AD8" s="71"/>
      <c r="AE8" s="71"/>
      <c r="AF8" s="72"/>
      <c r="AG8" s="73"/>
      <c r="AH8" s="71"/>
      <c r="AI8" s="71"/>
      <c r="AJ8" s="72"/>
      <c r="AK8" s="73"/>
      <c r="AL8" s="71"/>
      <c r="AM8" s="71"/>
      <c r="AN8" s="72"/>
      <c r="AO8" s="73"/>
      <c r="AP8" s="71"/>
      <c r="AQ8" s="71"/>
      <c r="AR8" s="74"/>
      <c r="AS8" s="73"/>
      <c r="AT8" s="71"/>
      <c r="AU8" s="71"/>
      <c r="AV8" s="72"/>
      <c r="AW8" s="73"/>
      <c r="AX8" s="71"/>
      <c r="AY8" s="71"/>
      <c r="AZ8" s="72"/>
      <c r="BA8" s="73"/>
      <c r="BB8" s="71"/>
      <c r="BC8" s="71"/>
      <c r="BD8" s="72"/>
      <c r="BE8" s="73"/>
      <c r="BF8" s="71"/>
      <c r="BG8" s="71"/>
      <c r="BH8" s="72"/>
      <c r="BI8" s="73"/>
      <c r="BJ8" s="71"/>
      <c r="BK8" s="71"/>
      <c r="BL8" s="72"/>
      <c r="BM8" s="73"/>
      <c r="BN8" s="71"/>
      <c r="BO8" s="71"/>
      <c r="BP8" s="72"/>
      <c r="BQ8" s="73"/>
      <c r="BR8" s="71"/>
      <c r="BS8" s="71"/>
      <c r="BT8" s="82"/>
      <c r="BU8" s="116">
        <f t="shared" si="0"/>
        <v>0</v>
      </c>
      <c r="BV8" s="116">
        <f t="shared" si="1"/>
        <v>0</v>
      </c>
      <c r="BW8" s="116">
        <f t="shared" si="2"/>
        <v>0</v>
      </c>
      <c r="BX8" s="117">
        <f t="shared" si="3"/>
        <v>0</v>
      </c>
      <c r="BY8" s="162">
        <f>(BU8*設定値!B21)+(BV8*設定値!B22)+(BW8*設定値!B23)</f>
        <v>0</v>
      </c>
      <c r="BZ8" s="163" t="str">
        <f>IF(L8=設定値!A26,設定値!B26,IF(L8=設定値!A27,設定値!B27,IF(L8=設定値!A28,設定値!B28,"")))</f>
        <v/>
      </c>
      <c r="CA8" s="163" t="str">
        <f>IF(BZ8&lt;&gt;"",IF(BX8&gt;0,(BX8*BZ8),""),"")</f>
        <v/>
      </c>
      <c r="CB8" s="164" t="str">
        <f>IFERROR(BY8+CA8,"")</f>
        <v/>
      </c>
    </row>
    <row r="9" spans="1:80" ht="28" customHeight="1">
      <c r="A9" s="202" t="str">
        <f>IF(CB9&lt;&gt;"",利用申込書!W1,"")</f>
        <v/>
      </c>
      <c r="B9" s="91">
        <v>3</v>
      </c>
      <c r="C9" s="192"/>
      <c r="D9" s="153" t="s">
        <v>46</v>
      </c>
      <c r="E9" s="186"/>
      <c r="F9" s="95" t="s">
        <v>64</v>
      </c>
      <c r="G9" s="94" t="s">
        <v>64</v>
      </c>
      <c r="H9" s="153"/>
      <c r="I9" s="105"/>
      <c r="J9" s="204" t="s">
        <v>144</v>
      </c>
      <c r="K9" s="108"/>
      <c r="L9" s="94" t="s">
        <v>73</v>
      </c>
      <c r="M9" s="100"/>
      <c r="N9" s="98"/>
      <c r="O9" s="97" t="s">
        <v>148</v>
      </c>
      <c r="P9" s="193"/>
      <c r="Q9" s="71"/>
      <c r="R9" s="71"/>
      <c r="S9" s="71"/>
      <c r="T9" s="72"/>
      <c r="U9" s="73"/>
      <c r="V9" s="71"/>
      <c r="W9" s="71"/>
      <c r="X9" s="72"/>
      <c r="Y9" s="73"/>
      <c r="Z9" s="71"/>
      <c r="AA9" s="71"/>
      <c r="AB9" s="72"/>
      <c r="AC9" s="73"/>
      <c r="AD9" s="71"/>
      <c r="AE9" s="71"/>
      <c r="AF9" s="72"/>
      <c r="AG9" s="73"/>
      <c r="AH9" s="71"/>
      <c r="AI9" s="71"/>
      <c r="AJ9" s="72"/>
      <c r="AK9" s="73"/>
      <c r="AL9" s="71"/>
      <c r="AM9" s="71"/>
      <c r="AN9" s="72"/>
      <c r="AO9" s="73"/>
      <c r="AP9" s="71"/>
      <c r="AQ9" s="71"/>
      <c r="AR9" s="72"/>
      <c r="AS9" s="73"/>
      <c r="AT9" s="71"/>
      <c r="AU9" s="71"/>
      <c r="AV9" s="72"/>
      <c r="AW9" s="73"/>
      <c r="AX9" s="71"/>
      <c r="AY9" s="71"/>
      <c r="AZ9" s="72"/>
      <c r="BA9" s="73"/>
      <c r="BB9" s="71"/>
      <c r="BC9" s="71"/>
      <c r="BD9" s="72"/>
      <c r="BE9" s="73"/>
      <c r="BF9" s="71"/>
      <c r="BG9" s="71"/>
      <c r="BH9" s="72"/>
      <c r="BI9" s="73"/>
      <c r="BJ9" s="71"/>
      <c r="BK9" s="71"/>
      <c r="BL9" s="72"/>
      <c r="BM9" s="73"/>
      <c r="BN9" s="71"/>
      <c r="BO9" s="71"/>
      <c r="BP9" s="72"/>
      <c r="BQ9" s="73"/>
      <c r="BR9" s="71"/>
      <c r="BS9" s="71"/>
      <c r="BT9" s="82"/>
      <c r="BU9" s="116">
        <f t="shared" si="0"/>
        <v>0</v>
      </c>
      <c r="BV9" s="116">
        <f t="shared" si="1"/>
        <v>0</v>
      </c>
      <c r="BW9" s="116">
        <f t="shared" si="2"/>
        <v>0</v>
      </c>
      <c r="BX9" s="117">
        <f t="shared" si="3"/>
        <v>0</v>
      </c>
      <c r="BY9" s="162">
        <f>(BU9*設定値!B21)+(BV9*設定値!B22)+(BW9*設定値!B23)</f>
        <v>0</v>
      </c>
      <c r="BZ9" s="163" t="str">
        <f>IF(L9=設定値!A26,設定値!B26,IF(L9=設定値!A27,設定値!B27,IF(L9=設定値!A28,設定値!B28,"")))</f>
        <v/>
      </c>
      <c r="CA9" s="163" t="str">
        <f>IF(BZ9&lt;&gt;"",IF(BX9&gt;0,(BX9*BZ9),""),"")</f>
        <v/>
      </c>
      <c r="CB9" s="164" t="str">
        <f t="shared" ref="CB9:CB16" si="4">IFERROR(BY9+CA9,"")</f>
        <v/>
      </c>
    </row>
    <row r="10" spans="1:80" ht="28" customHeight="1">
      <c r="A10" s="202" t="str">
        <f>IF(CB10&lt;&gt;"",利用申込書!W1,"")</f>
        <v/>
      </c>
      <c r="B10" s="91">
        <v>4</v>
      </c>
      <c r="C10" s="192"/>
      <c r="D10" s="153" t="s">
        <v>46</v>
      </c>
      <c r="E10" s="186"/>
      <c r="F10" s="95" t="s">
        <v>64</v>
      </c>
      <c r="G10" s="94" t="s">
        <v>64</v>
      </c>
      <c r="H10" s="153"/>
      <c r="I10" s="105"/>
      <c r="J10" s="204" t="s">
        <v>144</v>
      </c>
      <c r="K10" s="108"/>
      <c r="L10" s="94" t="s">
        <v>73</v>
      </c>
      <c r="M10" s="100"/>
      <c r="N10" s="98"/>
      <c r="O10" s="97" t="s">
        <v>148</v>
      </c>
      <c r="P10" s="193"/>
      <c r="Q10" s="71"/>
      <c r="R10" s="71"/>
      <c r="S10" s="71"/>
      <c r="T10" s="72"/>
      <c r="U10" s="73"/>
      <c r="V10" s="71"/>
      <c r="W10" s="71"/>
      <c r="X10" s="72"/>
      <c r="Y10" s="73"/>
      <c r="Z10" s="71"/>
      <c r="AA10" s="71"/>
      <c r="AB10" s="72"/>
      <c r="AC10" s="73"/>
      <c r="AD10" s="71"/>
      <c r="AE10" s="71"/>
      <c r="AF10" s="72"/>
      <c r="AG10" s="73"/>
      <c r="AH10" s="71"/>
      <c r="AI10" s="71"/>
      <c r="AJ10" s="72"/>
      <c r="AK10" s="73"/>
      <c r="AL10" s="71"/>
      <c r="AM10" s="71"/>
      <c r="AN10" s="72"/>
      <c r="AO10" s="73"/>
      <c r="AP10" s="71"/>
      <c r="AQ10" s="71"/>
      <c r="AR10" s="72"/>
      <c r="AS10" s="73"/>
      <c r="AT10" s="71"/>
      <c r="AU10" s="71"/>
      <c r="AV10" s="72"/>
      <c r="AW10" s="73"/>
      <c r="AX10" s="71"/>
      <c r="AY10" s="71"/>
      <c r="AZ10" s="72"/>
      <c r="BA10" s="73"/>
      <c r="BB10" s="71"/>
      <c r="BC10" s="71"/>
      <c r="BD10" s="72"/>
      <c r="BE10" s="73"/>
      <c r="BF10" s="71"/>
      <c r="BG10" s="71"/>
      <c r="BH10" s="72"/>
      <c r="BI10" s="73"/>
      <c r="BJ10" s="71"/>
      <c r="BK10" s="71"/>
      <c r="BL10" s="72"/>
      <c r="BM10" s="73"/>
      <c r="BN10" s="71"/>
      <c r="BO10" s="71"/>
      <c r="BP10" s="72"/>
      <c r="BQ10" s="73"/>
      <c r="BR10" s="71"/>
      <c r="BS10" s="71"/>
      <c r="BT10" s="82"/>
      <c r="BU10" s="116">
        <f t="shared" si="0"/>
        <v>0</v>
      </c>
      <c r="BV10" s="116">
        <f t="shared" si="1"/>
        <v>0</v>
      </c>
      <c r="BW10" s="116">
        <f t="shared" si="2"/>
        <v>0</v>
      </c>
      <c r="BX10" s="117">
        <f t="shared" si="3"/>
        <v>0</v>
      </c>
      <c r="BY10" s="162">
        <f>(BU10*設定値!B21)+(BV10*設定値!B22)+(BW10*設定値!B23)</f>
        <v>0</v>
      </c>
      <c r="BZ10" s="163" t="str">
        <f>IF(L10=設定値!A26,設定値!B26,IF(L10=設定値!A27,設定値!B27,IF(L10=設定値!A28,設定値!B28,"")))</f>
        <v/>
      </c>
      <c r="CA10" s="163" t="str">
        <f t="shared" ref="CA10:CA41" si="5">IF(BZ10&lt;&gt;"",IF(BX10&gt;0,(BX10*BZ10),""),"")</f>
        <v/>
      </c>
      <c r="CB10" s="164" t="str">
        <f t="shared" si="4"/>
        <v/>
      </c>
    </row>
    <row r="11" spans="1:80" ht="28" customHeight="1">
      <c r="A11" s="202" t="str">
        <f>IF(CB11&lt;&gt;"",利用申込書!W1,"")</f>
        <v/>
      </c>
      <c r="B11" s="91">
        <v>5</v>
      </c>
      <c r="C11" s="192"/>
      <c r="D11" s="153" t="s">
        <v>46</v>
      </c>
      <c r="E11" s="186"/>
      <c r="F11" s="95" t="s">
        <v>64</v>
      </c>
      <c r="G11" s="94" t="s">
        <v>64</v>
      </c>
      <c r="H11" s="153"/>
      <c r="I11" s="105"/>
      <c r="J11" s="204" t="s">
        <v>144</v>
      </c>
      <c r="K11" s="108"/>
      <c r="L11" s="94" t="s">
        <v>73</v>
      </c>
      <c r="M11" s="100"/>
      <c r="N11" s="98"/>
      <c r="O11" s="97" t="s">
        <v>148</v>
      </c>
      <c r="P11" s="193"/>
      <c r="Q11" s="71"/>
      <c r="R11" s="71"/>
      <c r="S11" s="71"/>
      <c r="T11" s="72"/>
      <c r="U11" s="73"/>
      <c r="V11" s="71"/>
      <c r="W11" s="71"/>
      <c r="X11" s="72"/>
      <c r="Y11" s="73"/>
      <c r="Z11" s="71"/>
      <c r="AA11" s="71"/>
      <c r="AB11" s="72"/>
      <c r="AC11" s="73"/>
      <c r="AD11" s="71"/>
      <c r="AE11" s="71"/>
      <c r="AF11" s="72"/>
      <c r="AG11" s="73"/>
      <c r="AH11" s="71"/>
      <c r="AI11" s="71"/>
      <c r="AJ11" s="72"/>
      <c r="AK11" s="73"/>
      <c r="AL11" s="71"/>
      <c r="AM11" s="71"/>
      <c r="AN11" s="72"/>
      <c r="AO11" s="73"/>
      <c r="AP11" s="71"/>
      <c r="AQ11" s="71"/>
      <c r="AR11" s="72"/>
      <c r="AS11" s="73"/>
      <c r="AT11" s="71"/>
      <c r="AU11" s="71"/>
      <c r="AV11" s="72"/>
      <c r="AW11" s="73"/>
      <c r="AX11" s="71"/>
      <c r="AY11" s="71"/>
      <c r="AZ11" s="72"/>
      <c r="BA11" s="73"/>
      <c r="BB11" s="71"/>
      <c r="BC11" s="71"/>
      <c r="BD11" s="72"/>
      <c r="BE11" s="73"/>
      <c r="BF11" s="71"/>
      <c r="BG11" s="71"/>
      <c r="BH11" s="72"/>
      <c r="BI11" s="73"/>
      <c r="BJ11" s="71"/>
      <c r="BK11" s="71"/>
      <c r="BL11" s="72"/>
      <c r="BM11" s="73"/>
      <c r="BN11" s="71"/>
      <c r="BO11" s="71"/>
      <c r="BP11" s="72"/>
      <c r="BQ11" s="73"/>
      <c r="BR11" s="71"/>
      <c r="BS11" s="71"/>
      <c r="BT11" s="82"/>
      <c r="BU11" s="116">
        <f t="shared" si="0"/>
        <v>0</v>
      </c>
      <c r="BV11" s="116">
        <f t="shared" si="1"/>
        <v>0</v>
      </c>
      <c r="BW11" s="116">
        <f t="shared" si="2"/>
        <v>0</v>
      </c>
      <c r="BX11" s="117">
        <f t="shared" si="3"/>
        <v>0</v>
      </c>
      <c r="BY11" s="162">
        <f>(BU11*設定値!B21)+(BV11*設定値!B22)+(BW11*設定値!B23)</f>
        <v>0</v>
      </c>
      <c r="BZ11" s="163" t="str">
        <f>IF(L11=設定値!A26,設定値!B26,IF(L11=設定値!A27,設定値!B27,IF(L11=設定値!A28,設定値!B28,"")))</f>
        <v/>
      </c>
      <c r="CA11" s="163" t="str">
        <f t="shared" si="5"/>
        <v/>
      </c>
      <c r="CB11" s="164" t="str">
        <f t="shared" si="4"/>
        <v/>
      </c>
    </row>
    <row r="12" spans="1:80" ht="28" customHeight="1">
      <c r="A12" s="202" t="str">
        <f>IF(CB12&lt;&gt;"",利用申込書!W1,"")</f>
        <v/>
      </c>
      <c r="B12" s="91">
        <v>6</v>
      </c>
      <c r="C12" s="192"/>
      <c r="D12" s="153" t="s">
        <v>46</v>
      </c>
      <c r="E12" s="186"/>
      <c r="F12" s="95" t="s">
        <v>64</v>
      </c>
      <c r="G12" s="94" t="s">
        <v>64</v>
      </c>
      <c r="H12" s="153"/>
      <c r="I12" s="105"/>
      <c r="J12" s="204" t="s">
        <v>144</v>
      </c>
      <c r="K12" s="108"/>
      <c r="L12" s="94" t="s">
        <v>73</v>
      </c>
      <c r="M12" s="100"/>
      <c r="N12" s="98"/>
      <c r="O12" s="97" t="s">
        <v>148</v>
      </c>
      <c r="P12" s="193"/>
      <c r="Q12" s="71"/>
      <c r="R12" s="71"/>
      <c r="S12" s="71"/>
      <c r="T12" s="72"/>
      <c r="U12" s="73"/>
      <c r="V12" s="71"/>
      <c r="W12" s="71"/>
      <c r="X12" s="72"/>
      <c r="Y12" s="73"/>
      <c r="Z12" s="71"/>
      <c r="AA12" s="71"/>
      <c r="AB12" s="72"/>
      <c r="AC12" s="73"/>
      <c r="AD12" s="71"/>
      <c r="AE12" s="71"/>
      <c r="AF12" s="72"/>
      <c r="AG12" s="73"/>
      <c r="AH12" s="71"/>
      <c r="AI12" s="71"/>
      <c r="AJ12" s="72"/>
      <c r="AK12" s="73"/>
      <c r="AL12" s="71"/>
      <c r="AM12" s="71"/>
      <c r="AN12" s="72"/>
      <c r="AO12" s="73"/>
      <c r="AP12" s="71"/>
      <c r="AQ12" s="71"/>
      <c r="AR12" s="72"/>
      <c r="AS12" s="73"/>
      <c r="AT12" s="71"/>
      <c r="AU12" s="71"/>
      <c r="AV12" s="72"/>
      <c r="AW12" s="73"/>
      <c r="AX12" s="71"/>
      <c r="AY12" s="71"/>
      <c r="AZ12" s="72"/>
      <c r="BA12" s="73"/>
      <c r="BB12" s="71"/>
      <c r="BC12" s="71"/>
      <c r="BD12" s="72"/>
      <c r="BE12" s="73"/>
      <c r="BF12" s="71"/>
      <c r="BG12" s="71"/>
      <c r="BH12" s="72"/>
      <c r="BI12" s="73"/>
      <c r="BJ12" s="71"/>
      <c r="BK12" s="71"/>
      <c r="BL12" s="72"/>
      <c r="BM12" s="73"/>
      <c r="BN12" s="71"/>
      <c r="BO12" s="71"/>
      <c r="BP12" s="72"/>
      <c r="BQ12" s="73"/>
      <c r="BR12" s="71"/>
      <c r="BS12" s="71"/>
      <c r="BT12" s="82"/>
      <c r="BU12" s="116">
        <f t="shared" si="0"/>
        <v>0</v>
      </c>
      <c r="BV12" s="116">
        <f t="shared" si="1"/>
        <v>0</v>
      </c>
      <c r="BW12" s="116">
        <f t="shared" si="2"/>
        <v>0</v>
      </c>
      <c r="BX12" s="117">
        <f t="shared" si="3"/>
        <v>0</v>
      </c>
      <c r="BY12" s="162">
        <f>(BU12*設定値!B21)+(BV12*設定値!B22)+(BW12*設定値!B23)</f>
        <v>0</v>
      </c>
      <c r="BZ12" s="163" t="str">
        <f>IF(L12=設定値!A26,設定値!B26,IF(L12=設定値!A27,設定値!B27,IF(L12=設定値!A28,設定値!B28,"")))</f>
        <v/>
      </c>
      <c r="CA12" s="163" t="str">
        <f t="shared" si="5"/>
        <v/>
      </c>
      <c r="CB12" s="164" t="str">
        <f t="shared" si="4"/>
        <v/>
      </c>
    </row>
    <row r="13" spans="1:80" ht="28" customHeight="1">
      <c r="A13" s="202" t="str">
        <f>IF(CB13&lt;&gt;"",利用申込書!W1,"")</f>
        <v/>
      </c>
      <c r="B13" s="91">
        <v>7</v>
      </c>
      <c r="C13" s="192"/>
      <c r="D13" s="153" t="s">
        <v>46</v>
      </c>
      <c r="E13" s="186"/>
      <c r="F13" s="95" t="s">
        <v>64</v>
      </c>
      <c r="G13" s="94" t="s">
        <v>64</v>
      </c>
      <c r="H13" s="153"/>
      <c r="I13" s="105"/>
      <c r="J13" s="204" t="s">
        <v>144</v>
      </c>
      <c r="K13" s="108"/>
      <c r="L13" s="94" t="s">
        <v>73</v>
      </c>
      <c r="M13" s="100"/>
      <c r="N13" s="98"/>
      <c r="O13" s="97" t="s">
        <v>148</v>
      </c>
      <c r="P13" s="193"/>
      <c r="Q13" s="71"/>
      <c r="R13" s="71"/>
      <c r="S13" s="71"/>
      <c r="T13" s="72"/>
      <c r="U13" s="73"/>
      <c r="V13" s="71"/>
      <c r="W13" s="71"/>
      <c r="X13" s="72"/>
      <c r="Y13" s="73"/>
      <c r="Z13" s="71"/>
      <c r="AA13" s="71"/>
      <c r="AB13" s="72"/>
      <c r="AC13" s="73"/>
      <c r="AD13" s="71"/>
      <c r="AE13" s="71"/>
      <c r="AF13" s="72"/>
      <c r="AG13" s="73"/>
      <c r="AH13" s="71"/>
      <c r="AI13" s="71"/>
      <c r="AJ13" s="72"/>
      <c r="AK13" s="73"/>
      <c r="AL13" s="71"/>
      <c r="AM13" s="71"/>
      <c r="AN13" s="72"/>
      <c r="AO13" s="73"/>
      <c r="AP13" s="71"/>
      <c r="AQ13" s="71"/>
      <c r="AR13" s="72"/>
      <c r="AS13" s="73"/>
      <c r="AT13" s="71"/>
      <c r="AU13" s="71"/>
      <c r="AV13" s="72"/>
      <c r="AW13" s="73"/>
      <c r="AX13" s="71"/>
      <c r="AY13" s="71"/>
      <c r="AZ13" s="72"/>
      <c r="BA13" s="73"/>
      <c r="BB13" s="71"/>
      <c r="BC13" s="71"/>
      <c r="BD13" s="72"/>
      <c r="BE13" s="73"/>
      <c r="BF13" s="71"/>
      <c r="BG13" s="71"/>
      <c r="BH13" s="72"/>
      <c r="BI13" s="73"/>
      <c r="BJ13" s="71"/>
      <c r="BK13" s="71"/>
      <c r="BL13" s="72"/>
      <c r="BM13" s="73"/>
      <c r="BN13" s="71"/>
      <c r="BO13" s="71"/>
      <c r="BP13" s="72"/>
      <c r="BQ13" s="73"/>
      <c r="BR13" s="71"/>
      <c r="BS13" s="71"/>
      <c r="BT13" s="82"/>
      <c r="BU13" s="116">
        <f t="shared" si="0"/>
        <v>0</v>
      </c>
      <c r="BV13" s="116">
        <f t="shared" si="1"/>
        <v>0</v>
      </c>
      <c r="BW13" s="116">
        <f t="shared" si="2"/>
        <v>0</v>
      </c>
      <c r="BX13" s="117">
        <f t="shared" si="3"/>
        <v>0</v>
      </c>
      <c r="BY13" s="162">
        <f>(BU13*設定値!B21)+(BV13*設定値!B22)+(BW13*設定値!B23)</f>
        <v>0</v>
      </c>
      <c r="BZ13" s="163" t="str">
        <f>IF(L13=設定値!A26,設定値!B26,IF(L13=設定値!A27,設定値!B27,IF(L13=設定値!A28,設定値!B28,"")))</f>
        <v/>
      </c>
      <c r="CA13" s="163" t="str">
        <f t="shared" si="5"/>
        <v/>
      </c>
      <c r="CB13" s="164" t="str">
        <f t="shared" si="4"/>
        <v/>
      </c>
    </row>
    <row r="14" spans="1:80" ht="28" customHeight="1">
      <c r="A14" s="202" t="str">
        <f>IF(CB14&lt;&gt;"",利用申込書!W1,"")</f>
        <v/>
      </c>
      <c r="B14" s="91">
        <v>8</v>
      </c>
      <c r="C14" s="192"/>
      <c r="D14" s="153" t="s">
        <v>46</v>
      </c>
      <c r="E14" s="186"/>
      <c r="F14" s="95" t="s">
        <v>64</v>
      </c>
      <c r="G14" s="94" t="s">
        <v>64</v>
      </c>
      <c r="H14" s="153"/>
      <c r="I14" s="105"/>
      <c r="J14" s="204" t="s">
        <v>144</v>
      </c>
      <c r="K14" s="108"/>
      <c r="L14" s="94" t="s">
        <v>73</v>
      </c>
      <c r="M14" s="100"/>
      <c r="N14" s="98"/>
      <c r="O14" s="97" t="s">
        <v>148</v>
      </c>
      <c r="P14" s="193"/>
      <c r="Q14" s="71"/>
      <c r="R14" s="71"/>
      <c r="S14" s="71"/>
      <c r="T14" s="72"/>
      <c r="U14" s="73"/>
      <c r="V14" s="71"/>
      <c r="W14" s="71"/>
      <c r="X14" s="72"/>
      <c r="Y14" s="73"/>
      <c r="Z14" s="71"/>
      <c r="AA14" s="71"/>
      <c r="AB14" s="72"/>
      <c r="AC14" s="73"/>
      <c r="AD14" s="71"/>
      <c r="AE14" s="71"/>
      <c r="AF14" s="72"/>
      <c r="AG14" s="73"/>
      <c r="AH14" s="71"/>
      <c r="AI14" s="71"/>
      <c r="AJ14" s="72"/>
      <c r="AK14" s="73"/>
      <c r="AL14" s="71"/>
      <c r="AM14" s="71"/>
      <c r="AN14" s="72"/>
      <c r="AO14" s="73"/>
      <c r="AP14" s="71"/>
      <c r="AQ14" s="71"/>
      <c r="AR14" s="72"/>
      <c r="AS14" s="73"/>
      <c r="AT14" s="71"/>
      <c r="AU14" s="71"/>
      <c r="AV14" s="72"/>
      <c r="AW14" s="73"/>
      <c r="AX14" s="71"/>
      <c r="AY14" s="71"/>
      <c r="AZ14" s="72"/>
      <c r="BA14" s="73"/>
      <c r="BB14" s="71"/>
      <c r="BC14" s="71"/>
      <c r="BD14" s="72"/>
      <c r="BE14" s="73"/>
      <c r="BF14" s="71"/>
      <c r="BG14" s="71"/>
      <c r="BH14" s="72"/>
      <c r="BI14" s="73"/>
      <c r="BJ14" s="71"/>
      <c r="BK14" s="71"/>
      <c r="BL14" s="72"/>
      <c r="BM14" s="73"/>
      <c r="BN14" s="71"/>
      <c r="BO14" s="71"/>
      <c r="BP14" s="72"/>
      <c r="BQ14" s="73"/>
      <c r="BR14" s="71"/>
      <c r="BS14" s="71"/>
      <c r="BT14" s="82"/>
      <c r="BU14" s="116">
        <f t="shared" si="0"/>
        <v>0</v>
      </c>
      <c r="BV14" s="116">
        <f t="shared" si="1"/>
        <v>0</v>
      </c>
      <c r="BW14" s="116">
        <f t="shared" si="2"/>
        <v>0</v>
      </c>
      <c r="BX14" s="117">
        <f t="shared" si="3"/>
        <v>0</v>
      </c>
      <c r="BY14" s="162">
        <f>(BU14*設定値!B21)+(BV14*設定値!B22)+(BW14*設定値!B23)</f>
        <v>0</v>
      </c>
      <c r="BZ14" s="163" t="str">
        <f>IF(L14=設定値!A26,設定値!B26,IF(L14=設定値!A27,設定値!B27,IF(L14=設定値!A28,設定値!B28,"")))</f>
        <v/>
      </c>
      <c r="CA14" s="163" t="str">
        <f t="shared" si="5"/>
        <v/>
      </c>
      <c r="CB14" s="164" t="str">
        <f t="shared" si="4"/>
        <v/>
      </c>
    </row>
    <row r="15" spans="1:80" ht="28" customHeight="1">
      <c r="A15" s="202" t="str">
        <f>IF(CB15&lt;&gt;"",利用申込書!W1,"")</f>
        <v/>
      </c>
      <c r="B15" s="91">
        <v>9</v>
      </c>
      <c r="C15" s="192"/>
      <c r="D15" s="153" t="s">
        <v>46</v>
      </c>
      <c r="E15" s="186"/>
      <c r="F15" s="95" t="s">
        <v>64</v>
      </c>
      <c r="G15" s="94" t="s">
        <v>64</v>
      </c>
      <c r="H15" s="153"/>
      <c r="I15" s="105"/>
      <c r="J15" s="204" t="s">
        <v>144</v>
      </c>
      <c r="K15" s="108"/>
      <c r="L15" s="94" t="s">
        <v>73</v>
      </c>
      <c r="M15" s="100"/>
      <c r="N15" s="98"/>
      <c r="O15" s="97" t="s">
        <v>148</v>
      </c>
      <c r="P15" s="193"/>
      <c r="Q15" s="71"/>
      <c r="R15" s="71"/>
      <c r="S15" s="71"/>
      <c r="T15" s="72"/>
      <c r="U15" s="73"/>
      <c r="V15" s="71"/>
      <c r="W15" s="71"/>
      <c r="X15" s="72"/>
      <c r="Y15" s="73"/>
      <c r="Z15" s="71"/>
      <c r="AA15" s="71"/>
      <c r="AB15" s="72"/>
      <c r="AC15" s="73"/>
      <c r="AD15" s="71"/>
      <c r="AE15" s="71"/>
      <c r="AF15" s="72"/>
      <c r="AG15" s="73"/>
      <c r="AH15" s="71"/>
      <c r="AI15" s="71"/>
      <c r="AJ15" s="72"/>
      <c r="AK15" s="73"/>
      <c r="AL15" s="71"/>
      <c r="AM15" s="71"/>
      <c r="AN15" s="72"/>
      <c r="AO15" s="73"/>
      <c r="AP15" s="71"/>
      <c r="AQ15" s="71"/>
      <c r="AR15" s="72"/>
      <c r="AS15" s="73"/>
      <c r="AT15" s="71"/>
      <c r="AU15" s="71"/>
      <c r="AV15" s="72"/>
      <c r="AW15" s="73"/>
      <c r="AX15" s="71"/>
      <c r="AY15" s="71"/>
      <c r="AZ15" s="72"/>
      <c r="BA15" s="73"/>
      <c r="BB15" s="71"/>
      <c r="BC15" s="71"/>
      <c r="BD15" s="72"/>
      <c r="BE15" s="73"/>
      <c r="BF15" s="71"/>
      <c r="BG15" s="71"/>
      <c r="BH15" s="72"/>
      <c r="BI15" s="73"/>
      <c r="BJ15" s="71"/>
      <c r="BK15" s="71"/>
      <c r="BL15" s="72"/>
      <c r="BM15" s="73"/>
      <c r="BN15" s="71"/>
      <c r="BO15" s="71"/>
      <c r="BP15" s="72"/>
      <c r="BQ15" s="73"/>
      <c r="BR15" s="71"/>
      <c r="BS15" s="71"/>
      <c r="BT15" s="82"/>
      <c r="BU15" s="116">
        <f t="shared" si="0"/>
        <v>0</v>
      </c>
      <c r="BV15" s="116">
        <f t="shared" si="1"/>
        <v>0</v>
      </c>
      <c r="BW15" s="116">
        <f t="shared" si="2"/>
        <v>0</v>
      </c>
      <c r="BX15" s="117">
        <f t="shared" si="3"/>
        <v>0</v>
      </c>
      <c r="BY15" s="162">
        <f>(BU15*設定値!B21)+(BV15*設定値!B22)+(BW15*設定値!B23)</f>
        <v>0</v>
      </c>
      <c r="BZ15" s="163" t="str">
        <f>IF(L15=設定値!A26,設定値!B26,IF(L15=設定値!A27,設定値!B27,IF(L15=設定値!A28,設定値!B28,"")))</f>
        <v/>
      </c>
      <c r="CA15" s="163" t="str">
        <f t="shared" si="5"/>
        <v/>
      </c>
      <c r="CB15" s="164" t="str">
        <f t="shared" si="4"/>
        <v/>
      </c>
    </row>
    <row r="16" spans="1:80" ht="28" customHeight="1">
      <c r="A16" s="202" t="str">
        <f>IF(CB16&lt;&gt;"",利用申込書!W1,"")</f>
        <v/>
      </c>
      <c r="B16" s="91">
        <v>10</v>
      </c>
      <c r="C16" s="192"/>
      <c r="D16" s="153" t="s">
        <v>46</v>
      </c>
      <c r="E16" s="186"/>
      <c r="F16" s="95" t="s">
        <v>64</v>
      </c>
      <c r="G16" s="94" t="s">
        <v>64</v>
      </c>
      <c r="H16" s="153"/>
      <c r="I16" s="105"/>
      <c r="J16" s="204" t="s">
        <v>144</v>
      </c>
      <c r="K16" s="108"/>
      <c r="L16" s="94" t="s">
        <v>73</v>
      </c>
      <c r="M16" s="100"/>
      <c r="N16" s="98"/>
      <c r="O16" s="97" t="s">
        <v>148</v>
      </c>
      <c r="P16" s="193"/>
      <c r="Q16" s="71"/>
      <c r="R16" s="71"/>
      <c r="S16" s="71"/>
      <c r="T16" s="72"/>
      <c r="U16" s="73"/>
      <c r="V16" s="71"/>
      <c r="W16" s="71"/>
      <c r="X16" s="72"/>
      <c r="Y16" s="73"/>
      <c r="Z16" s="71"/>
      <c r="AA16" s="71"/>
      <c r="AB16" s="72"/>
      <c r="AC16" s="73"/>
      <c r="AD16" s="71"/>
      <c r="AE16" s="71"/>
      <c r="AF16" s="72"/>
      <c r="AG16" s="73"/>
      <c r="AH16" s="71"/>
      <c r="AI16" s="71"/>
      <c r="AJ16" s="72"/>
      <c r="AK16" s="73"/>
      <c r="AL16" s="71"/>
      <c r="AM16" s="71"/>
      <c r="AN16" s="72"/>
      <c r="AO16" s="73"/>
      <c r="AP16" s="71"/>
      <c r="AQ16" s="71"/>
      <c r="AR16" s="72"/>
      <c r="AS16" s="73"/>
      <c r="AT16" s="71"/>
      <c r="AU16" s="71"/>
      <c r="AV16" s="72"/>
      <c r="AW16" s="73"/>
      <c r="AX16" s="71"/>
      <c r="AY16" s="71"/>
      <c r="AZ16" s="72"/>
      <c r="BA16" s="73"/>
      <c r="BB16" s="71"/>
      <c r="BC16" s="71"/>
      <c r="BD16" s="72"/>
      <c r="BE16" s="73"/>
      <c r="BF16" s="71"/>
      <c r="BG16" s="71"/>
      <c r="BH16" s="72"/>
      <c r="BI16" s="73"/>
      <c r="BJ16" s="71"/>
      <c r="BK16" s="71"/>
      <c r="BL16" s="72"/>
      <c r="BM16" s="73"/>
      <c r="BN16" s="71"/>
      <c r="BO16" s="71"/>
      <c r="BP16" s="72"/>
      <c r="BQ16" s="73"/>
      <c r="BR16" s="71"/>
      <c r="BS16" s="71"/>
      <c r="BT16" s="82"/>
      <c r="BU16" s="116">
        <f t="shared" si="0"/>
        <v>0</v>
      </c>
      <c r="BV16" s="116">
        <f t="shared" si="1"/>
        <v>0</v>
      </c>
      <c r="BW16" s="116">
        <f t="shared" si="2"/>
        <v>0</v>
      </c>
      <c r="BX16" s="117">
        <f t="shared" si="3"/>
        <v>0</v>
      </c>
      <c r="BY16" s="162">
        <f>(BU16*設定値!B21)+(BV16*設定値!B22)+(BW16*設定値!B23)</f>
        <v>0</v>
      </c>
      <c r="BZ16" s="163" t="str">
        <f>IF(L16=設定値!A26,設定値!B26,IF(L16=設定値!A27,設定値!B27,IF(L16=設定値!A28,設定値!B28,"")))</f>
        <v/>
      </c>
      <c r="CA16" s="163" t="str">
        <f t="shared" si="5"/>
        <v/>
      </c>
      <c r="CB16" s="164" t="str">
        <f t="shared" si="4"/>
        <v/>
      </c>
    </row>
    <row r="17" spans="1:80" ht="28" customHeight="1">
      <c r="A17" s="202" t="str">
        <f>IF(CB17&lt;&gt;"",利用申込書!W1,"")</f>
        <v/>
      </c>
      <c r="B17" s="91">
        <v>11</v>
      </c>
      <c r="C17" s="192"/>
      <c r="D17" s="153" t="s">
        <v>46</v>
      </c>
      <c r="E17" s="186"/>
      <c r="F17" s="95" t="s">
        <v>64</v>
      </c>
      <c r="G17" s="94" t="s">
        <v>64</v>
      </c>
      <c r="H17" s="153"/>
      <c r="I17" s="105"/>
      <c r="J17" s="204" t="s">
        <v>144</v>
      </c>
      <c r="K17" s="108"/>
      <c r="L17" s="94" t="s">
        <v>73</v>
      </c>
      <c r="M17" s="100"/>
      <c r="N17" s="98"/>
      <c r="O17" s="97" t="s">
        <v>148</v>
      </c>
      <c r="P17" s="193"/>
      <c r="Q17" s="71"/>
      <c r="R17" s="71"/>
      <c r="S17" s="71"/>
      <c r="T17" s="72"/>
      <c r="U17" s="73"/>
      <c r="V17" s="71"/>
      <c r="W17" s="71"/>
      <c r="X17" s="72"/>
      <c r="Y17" s="73"/>
      <c r="Z17" s="71"/>
      <c r="AA17" s="71"/>
      <c r="AB17" s="72"/>
      <c r="AC17" s="73"/>
      <c r="AD17" s="71"/>
      <c r="AE17" s="71"/>
      <c r="AF17" s="72"/>
      <c r="AG17" s="73"/>
      <c r="AH17" s="71"/>
      <c r="AI17" s="71"/>
      <c r="AJ17" s="72"/>
      <c r="AK17" s="73"/>
      <c r="AL17" s="71"/>
      <c r="AM17" s="71"/>
      <c r="AN17" s="72"/>
      <c r="AO17" s="73"/>
      <c r="AP17" s="71"/>
      <c r="AQ17" s="71"/>
      <c r="AR17" s="72"/>
      <c r="AS17" s="73"/>
      <c r="AT17" s="71"/>
      <c r="AU17" s="71"/>
      <c r="AV17" s="72"/>
      <c r="AW17" s="73"/>
      <c r="AX17" s="71"/>
      <c r="AY17" s="71"/>
      <c r="AZ17" s="72"/>
      <c r="BA17" s="73"/>
      <c r="BB17" s="71"/>
      <c r="BC17" s="71"/>
      <c r="BD17" s="72"/>
      <c r="BE17" s="73"/>
      <c r="BF17" s="71"/>
      <c r="BG17" s="71"/>
      <c r="BH17" s="72"/>
      <c r="BI17" s="73"/>
      <c r="BJ17" s="71"/>
      <c r="BK17" s="71"/>
      <c r="BL17" s="72"/>
      <c r="BM17" s="73"/>
      <c r="BN17" s="71"/>
      <c r="BO17" s="71"/>
      <c r="BP17" s="72"/>
      <c r="BQ17" s="73"/>
      <c r="BR17" s="71"/>
      <c r="BS17" s="71"/>
      <c r="BT17" s="82"/>
      <c r="BU17" s="116">
        <f t="shared" si="0"/>
        <v>0</v>
      </c>
      <c r="BV17" s="116">
        <f t="shared" si="1"/>
        <v>0</v>
      </c>
      <c r="BW17" s="116">
        <f t="shared" si="2"/>
        <v>0</v>
      </c>
      <c r="BX17" s="117">
        <f t="shared" si="3"/>
        <v>0</v>
      </c>
      <c r="BY17" s="162">
        <f>(BU17*設定値!B21)+(BV17*設定値!B22)+(BW17*設定値!B23)</f>
        <v>0</v>
      </c>
      <c r="BZ17" s="163" t="str">
        <f>IF(L17=設定値!A26,設定値!B26,IF(L17=設定値!A27,設定値!B27,IF(L17=設定値!A28,設定値!B28,"")))</f>
        <v/>
      </c>
      <c r="CA17" s="163" t="str">
        <f t="shared" si="5"/>
        <v/>
      </c>
      <c r="CB17" s="164" t="str">
        <f t="shared" ref="CB17:CB41" si="6">IFERROR(BY17+CA17,"")</f>
        <v/>
      </c>
    </row>
    <row r="18" spans="1:80" ht="28" customHeight="1">
      <c r="A18" s="202" t="str">
        <f>IF(CB18&lt;&gt;"",利用申込書!W1,"")</f>
        <v/>
      </c>
      <c r="B18" s="91">
        <v>12</v>
      </c>
      <c r="C18" s="192"/>
      <c r="D18" s="153" t="s">
        <v>46</v>
      </c>
      <c r="E18" s="186"/>
      <c r="F18" s="95" t="s">
        <v>64</v>
      </c>
      <c r="G18" s="94" t="s">
        <v>64</v>
      </c>
      <c r="H18" s="153"/>
      <c r="I18" s="105"/>
      <c r="J18" s="204" t="s">
        <v>144</v>
      </c>
      <c r="K18" s="108"/>
      <c r="L18" s="94" t="s">
        <v>73</v>
      </c>
      <c r="M18" s="100"/>
      <c r="N18" s="98"/>
      <c r="O18" s="97" t="s">
        <v>148</v>
      </c>
      <c r="P18" s="193"/>
      <c r="Q18" s="71"/>
      <c r="R18" s="71"/>
      <c r="S18" s="71"/>
      <c r="T18" s="72"/>
      <c r="U18" s="73"/>
      <c r="V18" s="71"/>
      <c r="W18" s="71"/>
      <c r="X18" s="72"/>
      <c r="Y18" s="73"/>
      <c r="Z18" s="71"/>
      <c r="AA18" s="71"/>
      <c r="AB18" s="72"/>
      <c r="AC18" s="73"/>
      <c r="AD18" s="71"/>
      <c r="AE18" s="71"/>
      <c r="AF18" s="72"/>
      <c r="AG18" s="73"/>
      <c r="AH18" s="71"/>
      <c r="AI18" s="71"/>
      <c r="AJ18" s="72"/>
      <c r="AK18" s="73"/>
      <c r="AL18" s="71"/>
      <c r="AM18" s="71"/>
      <c r="AN18" s="72"/>
      <c r="AO18" s="73"/>
      <c r="AP18" s="71"/>
      <c r="AQ18" s="71"/>
      <c r="AR18" s="72"/>
      <c r="AS18" s="73"/>
      <c r="AT18" s="71"/>
      <c r="AU18" s="71"/>
      <c r="AV18" s="72"/>
      <c r="AW18" s="73"/>
      <c r="AX18" s="71"/>
      <c r="AY18" s="71"/>
      <c r="AZ18" s="72"/>
      <c r="BA18" s="73"/>
      <c r="BB18" s="71"/>
      <c r="BC18" s="71"/>
      <c r="BD18" s="72"/>
      <c r="BE18" s="73"/>
      <c r="BF18" s="71"/>
      <c r="BG18" s="71"/>
      <c r="BH18" s="72"/>
      <c r="BI18" s="73"/>
      <c r="BJ18" s="71"/>
      <c r="BK18" s="71"/>
      <c r="BL18" s="72"/>
      <c r="BM18" s="73"/>
      <c r="BN18" s="71"/>
      <c r="BO18" s="71"/>
      <c r="BP18" s="72"/>
      <c r="BQ18" s="73"/>
      <c r="BR18" s="71"/>
      <c r="BS18" s="71"/>
      <c r="BT18" s="82"/>
      <c r="BU18" s="116">
        <f t="shared" si="0"/>
        <v>0</v>
      </c>
      <c r="BV18" s="116">
        <f t="shared" si="1"/>
        <v>0</v>
      </c>
      <c r="BW18" s="116">
        <f t="shared" si="2"/>
        <v>0</v>
      </c>
      <c r="BX18" s="117">
        <f t="shared" si="3"/>
        <v>0</v>
      </c>
      <c r="BY18" s="162">
        <f>(BU18*設定値!B21)+(BV18*設定値!B22)+(BW18*設定値!B23)</f>
        <v>0</v>
      </c>
      <c r="BZ18" s="163" t="str">
        <f>IF(L18=設定値!A26,設定値!B26,IF(L18=設定値!A27,設定値!B27,IF(L18=設定値!A28,設定値!B28,"")))</f>
        <v/>
      </c>
      <c r="CA18" s="163" t="str">
        <f t="shared" si="5"/>
        <v/>
      </c>
      <c r="CB18" s="164" t="str">
        <f t="shared" si="6"/>
        <v/>
      </c>
    </row>
    <row r="19" spans="1:80" ht="28" customHeight="1">
      <c r="A19" s="202" t="str">
        <f>IF(CB19&lt;&gt;"",利用申込書!W1,"")</f>
        <v/>
      </c>
      <c r="B19" s="91">
        <v>13</v>
      </c>
      <c r="C19" s="189"/>
      <c r="D19" s="153" t="s">
        <v>46</v>
      </c>
      <c r="E19" s="189"/>
      <c r="F19" s="95" t="s">
        <v>64</v>
      </c>
      <c r="G19" s="94" t="s">
        <v>64</v>
      </c>
      <c r="H19" s="153"/>
      <c r="I19" s="106"/>
      <c r="J19" s="204" t="s">
        <v>144</v>
      </c>
      <c r="K19" s="109"/>
      <c r="L19" s="94" t="s">
        <v>64</v>
      </c>
      <c r="M19" s="101"/>
      <c r="N19" s="98"/>
      <c r="O19" s="97" t="s">
        <v>148</v>
      </c>
      <c r="P19" s="193"/>
      <c r="Q19" s="71"/>
      <c r="R19" s="71"/>
      <c r="S19" s="71"/>
      <c r="T19" s="72"/>
      <c r="U19" s="73"/>
      <c r="V19" s="71"/>
      <c r="W19" s="71"/>
      <c r="X19" s="72"/>
      <c r="Y19" s="73"/>
      <c r="Z19" s="71"/>
      <c r="AA19" s="71"/>
      <c r="AB19" s="72"/>
      <c r="AC19" s="73"/>
      <c r="AD19" s="71"/>
      <c r="AE19" s="71"/>
      <c r="AF19" s="72"/>
      <c r="AG19" s="73"/>
      <c r="AH19" s="71"/>
      <c r="AI19" s="71"/>
      <c r="AJ19" s="72"/>
      <c r="AK19" s="73"/>
      <c r="AL19" s="71"/>
      <c r="AM19" s="71"/>
      <c r="AN19" s="72"/>
      <c r="AO19" s="73"/>
      <c r="AP19" s="71"/>
      <c r="AQ19" s="71"/>
      <c r="AR19" s="72"/>
      <c r="AS19" s="73"/>
      <c r="AT19" s="71"/>
      <c r="AU19" s="71"/>
      <c r="AV19" s="72"/>
      <c r="AW19" s="73"/>
      <c r="AX19" s="71"/>
      <c r="AY19" s="71"/>
      <c r="AZ19" s="72"/>
      <c r="BA19" s="73"/>
      <c r="BB19" s="71"/>
      <c r="BC19" s="71"/>
      <c r="BD19" s="72"/>
      <c r="BE19" s="73"/>
      <c r="BF19" s="71"/>
      <c r="BG19" s="71"/>
      <c r="BH19" s="72"/>
      <c r="BI19" s="73"/>
      <c r="BJ19" s="71"/>
      <c r="BK19" s="71"/>
      <c r="BL19" s="72"/>
      <c r="BM19" s="73"/>
      <c r="BN19" s="71"/>
      <c r="BO19" s="71"/>
      <c r="BP19" s="72"/>
      <c r="BQ19" s="73"/>
      <c r="BR19" s="71"/>
      <c r="BS19" s="71"/>
      <c r="BT19" s="82"/>
      <c r="BU19" s="116">
        <f t="shared" si="0"/>
        <v>0</v>
      </c>
      <c r="BV19" s="116">
        <f t="shared" si="1"/>
        <v>0</v>
      </c>
      <c r="BW19" s="116">
        <f t="shared" si="2"/>
        <v>0</v>
      </c>
      <c r="BX19" s="117">
        <f t="shared" si="3"/>
        <v>0</v>
      </c>
      <c r="BY19" s="162">
        <f>(BU19*設定値!B21)+(BV19*設定値!B22)+(BW19*設定値!B23)</f>
        <v>0</v>
      </c>
      <c r="BZ19" s="163" t="str">
        <f>IF(L19=設定値!A26,設定値!B26,IF(L19=設定値!A27,設定値!B27,IF(L19=設定値!A28,設定値!B28,"")))</f>
        <v/>
      </c>
      <c r="CA19" s="163" t="str">
        <f t="shared" si="5"/>
        <v/>
      </c>
      <c r="CB19" s="164" t="str">
        <f t="shared" si="6"/>
        <v/>
      </c>
    </row>
    <row r="20" spans="1:80" ht="28" customHeight="1">
      <c r="A20" s="202" t="str">
        <f>IF(CB20&lt;&gt;"",利用申込書!W1,"")</f>
        <v/>
      </c>
      <c r="B20" s="91">
        <v>14</v>
      </c>
      <c r="C20" s="189"/>
      <c r="D20" s="153" t="s">
        <v>46</v>
      </c>
      <c r="E20" s="189"/>
      <c r="F20" s="95" t="s">
        <v>64</v>
      </c>
      <c r="G20" s="94" t="s">
        <v>64</v>
      </c>
      <c r="H20" s="153"/>
      <c r="I20" s="106"/>
      <c r="J20" s="204" t="s">
        <v>144</v>
      </c>
      <c r="K20" s="109"/>
      <c r="L20" s="94" t="s">
        <v>64</v>
      </c>
      <c r="M20" s="101"/>
      <c r="N20" s="98"/>
      <c r="O20" s="97" t="s">
        <v>148</v>
      </c>
      <c r="P20" s="193"/>
      <c r="Q20" s="71"/>
      <c r="R20" s="71"/>
      <c r="S20" s="71"/>
      <c r="T20" s="72"/>
      <c r="U20" s="73"/>
      <c r="V20" s="71"/>
      <c r="W20" s="71"/>
      <c r="X20" s="72"/>
      <c r="Y20" s="73"/>
      <c r="Z20" s="71"/>
      <c r="AA20" s="71"/>
      <c r="AB20" s="72"/>
      <c r="AC20" s="73"/>
      <c r="AD20" s="71"/>
      <c r="AE20" s="71"/>
      <c r="AF20" s="72"/>
      <c r="AG20" s="73"/>
      <c r="AH20" s="71"/>
      <c r="AI20" s="71"/>
      <c r="AJ20" s="72"/>
      <c r="AK20" s="73"/>
      <c r="AL20" s="71"/>
      <c r="AM20" s="71"/>
      <c r="AN20" s="72"/>
      <c r="AO20" s="73"/>
      <c r="AP20" s="71"/>
      <c r="AQ20" s="71"/>
      <c r="AR20" s="72"/>
      <c r="AS20" s="73"/>
      <c r="AT20" s="71"/>
      <c r="AU20" s="71"/>
      <c r="AV20" s="72"/>
      <c r="AW20" s="73"/>
      <c r="AX20" s="71"/>
      <c r="AY20" s="71"/>
      <c r="AZ20" s="72"/>
      <c r="BA20" s="73"/>
      <c r="BB20" s="71"/>
      <c r="BC20" s="71"/>
      <c r="BD20" s="72"/>
      <c r="BE20" s="73"/>
      <c r="BF20" s="71"/>
      <c r="BG20" s="71"/>
      <c r="BH20" s="72"/>
      <c r="BI20" s="73"/>
      <c r="BJ20" s="71"/>
      <c r="BK20" s="71"/>
      <c r="BL20" s="72"/>
      <c r="BM20" s="73"/>
      <c r="BN20" s="71"/>
      <c r="BO20" s="71"/>
      <c r="BP20" s="72"/>
      <c r="BQ20" s="73"/>
      <c r="BR20" s="71"/>
      <c r="BS20" s="71"/>
      <c r="BT20" s="82"/>
      <c r="BU20" s="116">
        <f t="shared" si="0"/>
        <v>0</v>
      </c>
      <c r="BV20" s="116">
        <f t="shared" si="1"/>
        <v>0</v>
      </c>
      <c r="BW20" s="116">
        <f t="shared" si="2"/>
        <v>0</v>
      </c>
      <c r="BX20" s="117">
        <f t="shared" si="3"/>
        <v>0</v>
      </c>
      <c r="BY20" s="162">
        <f>(BU20*設定値!B21)+(BV20*設定値!B22)+(BW20*設定値!B23)</f>
        <v>0</v>
      </c>
      <c r="BZ20" s="163" t="str">
        <f>IF(L20=設定値!A26,設定値!B26,IF(L20=設定値!A27,設定値!B27,IF(L20=設定値!A28,設定値!B28,"")))</f>
        <v/>
      </c>
      <c r="CA20" s="163" t="str">
        <f t="shared" si="5"/>
        <v/>
      </c>
      <c r="CB20" s="164" t="str">
        <f t="shared" si="6"/>
        <v/>
      </c>
    </row>
    <row r="21" spans="1:80" ht="28" customHeight="1">
      <c r="A21" s="202" t="str">
        <f>IF(CB21&lt;&gt;"",利用申込書!W1,"")</f>
        <v/>
      </c>
      <c r="B21" s="91">
        <v>15</v>
      </c>
      <c r="C21" s="189"/>
      <c r="D21" s="153" t="s">
        <v>46</v>
      </c>
      <c r="E21" s="189"/>
      <c r="F21" s="95" t="s">
        <v>64</v>
      </c>
      <c r="G21" s="94" t="s">
        <v>64</v>
      </c>
      <c r="H21" s="153"/>
      <c r="I21" s="106"/>
      <c r="J21" s="204" t="s">
        <v>144</v>
      </c>
      <c r="K21" s="109"/>
      <c r="L21" s="94" t="s">
        <v>64</v>
      </c>
      <c r="M21" s="101"/>
      <c r="N21" s="98"/>
      <c r="O21" s="97" t="s">
        <v>148</v>
      </c>
      <c r="P21" s="193"/>
      <c r="Q21" s="71"/>
      <c r="R21" s="71"/>
      <c r="S21" s="71"/>
      <c r="T21" s="72"/>
      <c r="U21" s="73"/>
      <c r="V21" s="71"/>
      <c r="W21" s="71"/>
      <c r="X21" s="72"/>
      <c r="Y21" s="73"/>
      <c r="Z21" s="71"/>
      <c r="AA21" s="71"/>
      <c r="AB21" s="72"/>
      <c r="AC21" s="73"/>
      <c r="AD21" s="71"/>
      <c r="AE21" s="71"/>
      <c r="AF21" s="72"/>
      <c r="AG21" s="73"/>
      <c r="AH21" s="71"/>
      <c r="AI21" s="71"/>
      <c r="AJ21" s="72"/>
      <c r="AK21" s="73"/>
      <c r="AL21" s="71"/>
      <c r="AM21" s="71"/>
      <c r="AN21" s="72"/>
      <c r="AO21" s="73"/>
      <c r="AP21" s="71"/>
      <c r="AQ21" s="71"/>
      <c r="AR21" s="72"/>
      <c r="AS21" s="73"/>
      <c r="AT21" s="71"/>
      <c r="AU21" s="71"/>
      <c r="AV21" s="72"/>
      <c r="AW21" s="73"/>
      <c r="AX21" s="71"/>
      <c r="AY21" s="71"/>
      <c r="AZ21" s="72"/>
      <c r="BA21" s="73"/>
      <c r="BB21" s="71"/>
      <c r="BC21" s="71"/>
      <c r="BD21" s="72"/>
      <c r="BE21" s="73"/>
      <c r="BF21" s="71"/>
      <c r="BG21" s="71"/>
      <c r="BH21" s="72"/>
      <c r="BI21" s="73"/>
      <c r="BJ21" s="71"/>
      <c r="BK21" s="71"/>
      <c r="BL21" s="72"/>
      <c r="BM21" s="73"/>
      <c r="BN21" s="71"/>
      <c r="BO21" s="71"/>
      <c r="BP21" s="72"/>
      <c r="BQ21" s="73"/>
      <c r="BR21" s="71"/>
      <c r="BS21" s="71"/>
      <c r="BT21" s="82"/>
      <c r="BU21" s="116">
        <f t="shared" si="0"/>
        <v>0</v>
      </c>
      <c r="BV21" s="116">
        <f t="shared" si="1"/>
        <v>0</v>
      </c>
      <c r="BW21" s="116">
        <f t="shared" si="2"/>
        <v>0</v>
      </c>
      <c r="BX21" s="117">
        <f t="shared" si="3"/>
        <v>0</v>
      </c>
      <c r="BY21" s="162">
        <f>(BU21*設定値!B21)+(BV21*設定値!B22)+(BW21*設定値!B23)</f>
        <v>0</v>
      </c>
      <c r="BZ21" s="163" t="str">
        <f>IF(L21=設定値!A26,設定値!B26,IF(L21=設定値!A27,設定値!B27,IF(L21=設定値!A28,設定値!B28,"")))</f>
        <v/>
      </c>
      <c r="CA21" s="163" t="str">
        <f t="shared" si="5"/>
        <v/>
      </c>
      <c r="CB21" s="164" t="str">
        <f t="shared" si="6"/>
        <v/>
      </c>
    </row>
    <row r="22" spans="1:80" ht="28" customHeight="1">
      <c r="A22" s="202" t="str">
        <f>IF(CB22&lt;&gt;"",利用申込書!W1,"")</f>
        <v/>
      </c>
      <c r="B22" s="91">
        <v>16</v>
      </c>
      <c r="C22" s="189"/>
      <c r="D22" s="153" t="s">
        <v>46</v>
      </c>
      <c r="E22" s="189"/>
      <c r="F22" s="95" t="s">
        <v>64</v>
      </c>
      <c r="G22" s="94" t="s">
        <v>64</v>
      </c>
      <c r="H22" s="153"/>
      <c r="I22" s="106"/>
      <c r="J22" s="204" t="s">
        <v>144</v>
      </c>
      <c r="K22" s="109"/>
      <c r="L22" s="94" t="s">
        <v>64</v>
      </c>
      <c r="M22" s="101"/>
      <c r="N22" s="98"/>
      <c r="O22" s="97" t="s">
        <v>148</v>
      </c>
      <c r="P22" s="193"/>
      <c r="Q22" s="71"/>
      <c r="R22" s="71"/>
      <c r="S22" s="71"/>
      <c r="T22" s="72"/>
      <c r="U22" s="73"/>
      <c r="V22" s="71"/>
      <c r="W22" s="71"/>
      <c r="X22" s="72"/>
      <c r="Y22" s="73"/>
      <c r="Z22" s="71"/>
      <c r="AA22" s="71"/>
      <c r="AB22" s="72"/>
      <c r="AC22" s="73"/>
      <c r="AD22" s="71"/>
      <c r="AE22" s="71"/>
      <c r="AF22" s="72"/>
      <c r="AG22" s="73"/>
      <c r="AH22" s="71"/>
      <c r="AI22" s="71"/>
      <c r="AJ22" s="72"/>
      <c r="AK22" s="73"/>
      <c r="AL22" s="71"/>
      <c r="AM22" s="71"/>
      <c r="AN22" s="72"/>
      <c r="AO22" s="73"/>
      <c r="AP22" s="71"/>
      <c r="AQ22" s="71"/>
      <c r="AR22" s="72"/>
      <c r="AS22" s="73"/>
      <c r="AT22" s="71"/>
      <c r="AU22" s="71"/>
      <c r="AV22" s="72"/>
      <c r="AW22" s="73"/>
      <c r="AX22" s="71"/>
      <c r="AY22" s="71"/>
      <c r="AZ22" s="72"/>
      <c r="BA22" s="73"/>
      <c r="BB22" s="71"/>
      <c r="BC22" s="71"/>
      <c r="BD22" s="72"/>
      <c r="BE22" s="73"/>
      <c r="BF22" s="71"/>
      <c r="BG22" s="71"/>
      <c r="BH22" s="72"/>
      <c r="BI22" s="73"/>
      <c r="BJ22" s="71"/>
      <c r="BK22" s="71"/>
      <c r="BL22" s="72"/>
      <c r="BM22" s="73"/>
      <c r="BN22" s="71"/>
      <c r="BO22" s="71"/>
      <c r="BP22" s="72"/>
      <c r="BQ22" s="73"/>
      <c r="BR22" s="71"/>
      <c r="BS22" s="71"/>
      <c r="BT22" s="82"/>
      <c r="BU22" s="116">
        <f t="shared" si="0"/>
        <v>0</v>
      </c>
      <c r="BV22" s="116">
        <f t="shared" si="1"/>
        <v>0</v>
      </c>
      <c r="BW22" s="116">
        <f t="shared" si="2"/>
        <v>0</v>
      </c>
      <c r="BX22" s="117">
        <f t="shared" si="3"/>
        <v>0</v>
      </c>
      <c r="BY22" s="162">
        <f>(BU22*設定値!B21)+(BV22*設定値!B22)+(BW22*設定値!B23)</f>
        <v>0</v>
      </c>
      <c r="BZ22" s="163" t="str">
        <f>IF(L22=設定値!A26,設定値!B26,IF(L22=設定値!A27,設定値!B27,IF(L22=設定値!A28,設定値!B28,"")))</f>
        <v/>
      </c>
      <c r="CA22" s="163" t="str">
        <f t="shared" si="5"/>
        <v/>
      </c>
      <c r="CB22" s="164" t="str">
        <f t="shared" si="6"/>
        <v/>
      </c>
    </row>
    <row r="23" spans="1:80" ht="28" customHeight="1">
      <c r="A23" s="202" t="str">
        <f>IF(CB23&lt;&gt;"",利用申込書!W1,"")</f>
        <v/>
      </c>
      <c r="B23" s="91">
        <v>17</v>
      </c>
      <c r="C23" s="189"/>
      <c r="D23" s="153" t="s">
        <v>46</v>
      </c>
      <c r="E23" s="189"/>
      <c r="F23" s="95" t="s">
        <v>64</v>
      </c>
      <c r="G23" s="94" t="s">
        <v>64</v>
      </c>
      <c r="H23" s="153"/>
      <c r="I23" s="106"/>
      <c r="J23" s="204" t="s">
        <v>144</v>
      </c>
      <c r="K23" s="109"/>
      <c r="L23" s="94" t="s">
        <v>64</v>
      </c>
      <c r="M23" s="101"/>
      <c r="N23" s="98"/>
      <c r="O23" s="97" t="s">
        <v>148</v>
      </c>
      <c r="P23" s="193"/>
      <c r="Q23" s="71"/>
      <c r="R23" s="71"/>
      <c r="S23" s="71"/>
      <c r="T23" s="72"/>
      <c r="U23" s="73"/>
      <c r="V23" s="71"/>
      <c r="W23" s="71"/>
      <c r="X23" s="72"/>
      <c r="Y23" s="73"/>
      <c r="Z23" s="71"/>
      <c r="AA23" s="71"/>
      <c r="AB23" s="72"/>
      <c r="AC23" s="73"/>
      <c r="AD23" s="71"/>
      <c r="AE23" s="71"/>
      <c r="AF23" s="72"/>
      <c r="AG23" s="73"/>
      <c r="AH23" s="71"/>
      <c r="AI23" s="71"/>
      <c r="AJ23" s="72"/>
      <c r="AK23" s="73"/>
      <c r="AL23" s="71"/>
      <c r="AM23" s="71"/>
      <c r="AN23" s="72"/>
      <c r="AO23" s="73"/>
      <c r="AP23" s="71"/>
      <c r="AQ23" s="71"/>
      <c r="AR23" s="72"/>
      <c r="AS23" s="73"/>
      <c r="AT23" s="71"/>
      <c r="AU23" s="71"/>
      <c r="AV23" s="72"/>
      <c r="AW23" s="73"/>
      <c r="AX23" s="71"/>
      <c r="AY23" s="71"/>
      <c r="AZ23" s="72"/>
      <c r="BA23" s="73"/>
      <c r="BB23" s="71"/>
      <c r="BC23" s="71"/>
      <c r="BD23" s="72"/>
      <c r="BE23" s="73"/>
      <c r="BF23" s="71"/>
      <c r="BG23" s="71"/>
      <c r="BH23" s="72"/>
      <c r="BI23" s="73"/>
      <c r="BJ23" s="71"/>
      <c r="BK23" s="71"/>
      <c r="BL23" s="72"/>
      <c r="BM23" s="73"/>
      <c r="BN23" s="71"/>
      <c r="BO23" s="71"/>
      <c r="BP23" s="72"/>
      <c r="BQ23" s="73"/>
      <c r="BR23" s="71"/>
      <c r="BS23" s="71"/>
      <c r="BT23" s="82"/>
      <c r="BU23" s="116">
        <f t="shared" si="0"/>
        <v>0</v>
      </c>
      <c r="BV23" s="116">
        <f t="shared" si="1"/>
        <v>0</v>
      </c>
      <c r="BW23" s="116">
        <f t="shared" si="2"/>
        <v>0</v>
      </c>
      <c r="BX23" s="117">
        <f t="shared" si="3"/>
        <v>0</v>
      </c>
      <c r="BY23" s="162">
        <f>(BU23*設定値!B21)+(BV23*設定値!B22)+(BW23*設定値!B23)</f>
        <v>0</v>
      </c>
      <c r="BZ23" s="163" t="str">
        <f>IF(L23=設定値!A26,設定値!B26,IF(L23=設定値!A27,設定値!B27,IF(L23=設定値!A28,設定値!B28,"")))</f>
        <v/>
      </c>
      <c r="CA23" s="163" t="str">
        <f t="shared" si="5"/>
        <v/>
      </c>
      <c r="CB23" s="164" t="str">
        <f t="shared" si="6"/>
        <v/>
      </c>
    </row>
    <row r="24" spans="1:80" ht="28" customHeight="1">
      <c r="A24" s="202" t="str">
        <f>IF(CB24&lt;&gt;"",利用申込書!W1,"")</f>
        <v/>
      </c>
      <c r="B24" s="91">
        <v>18</v>
      </c>
      <c r="C24" s="189"/>
      <c r="D24" s="153" t="s">
        <v>46</v>
      </c>
      <c r="E24" s="189"/>
      <c r="F24" s="95" t="s">
        <v>64</v>
      </c>
      <c r="G24" s="94" t="s">
        <v>64</v>
      </c>
      <c r="H24" s="153"/>
      <c r="I24" s="106"/>
      <c r="J24" s="204" t="s">
        <v>144</v>
      </c>
      <c r="K24" s="109"/>
      <c r="L24" s="94" t="s">
        <v>64</v>
      </c>
      <c r="M24" s="101"/>
      <c r="N24" s="98"/>
      <c r="O24" s="97" t="s">
        <v>148</v>
      </c>
      <c r="P24" s="193"/>
      <c r="Q24" s="71"/>
      <c r="R24" s="71"/>
      <c r="S24" s="71"/>
      <c r="T24" s="72"/>
      <c r="U24" s="73"/>
      <c r="V24" s="71"/>
      <c r="W24" s="71"/>
      <c r="X24" s="72"/>
      <c r="Y24" s="73"/>
      <c r="Z24" s="71"/>
      <c r="AA24" s="71"/>
      <c r="AB24" s="72"/>
      <c r="AC24" s="73"/>
      <c r="AD24" s="71"/>
      <c r="AE24" s="71"/>
      <c r="AF24" s="72"/>
      <c r="AG24" s="73"/>
      <c r="AH24" s="71"/>
      <c r="AI24" s="71"/>
      <c r="AJ24" s="72"/>
      <c r="AK24" s="73"/>
      <c r="AL24" s="71"/>
      <c r="AM24" s="71"/>
      <c r="AN24" s="72"/>
      <c r="AO24" s="73"/>
      <c r="AP24" s="71"/>
      <c r="AQ24" s="71"/>
      <c r="AR24" s="72"/>
      <c r="AS24" s="73"/>
      <c r="AT24" s="71"/>
      <c r="AU24" s="71"/>
      <c r="AV24" s="72"/>
      <c r="AW24" s="73"/>
      <c r="AX24" s="71"/>
      <c r="AY24" s="71"/>
      <c r="AZ24" s="72"/>
      <c r="BA24" s="73"/>
      <c r="BB24" s="71"/>
      <c r="BC24" s="71"/>
      <c r="BD24" s="72"/>
      <c r="BE24" s="73"/>
      <c r="BF24" s="71"/>
      <c r="BG24" s="71"/>
      <c r="BH24" s="72"/>
      <c r="BI24" s="73"/>
      <c r="BJ24" s="71"/>
      <c r="BK24" s="71"/>
      <c r="BL24" s="72"/>
      <c r="BM24" s="73"/>
      <c r="BN24" s="71"/>
      <c r="BO24" s="71"/>
      <c r="BP24" s="72"/>
      <c r="BQ24" s="73"/>
      <c r="BR24" s="71"/>
      <c r="BS24" s="71"/>
      <c r="BT24" s="82"/>
      <c r="BU24" s="116">
        <f t="shared" si="0"/>
        <v>0</v>
      </c>
      <c r="BV24" s="116">
        <f t="shared" si="1"/>
        <v>0</v>
      </c>
      <c r="BW24" s="116">
        <f t="shared" si="2"/>
        <v>0</v>
      </c>
      <c r="BX24" s="117">
        <f t="shared" si="3"/>
        <v>0</v>
      </c>
      <c r="BY24" s="162">
        <f>(BU24*設定値!B21)+(BV24*設定値!B22)+(BW24*設定値!B23)</f>
        <v>0</v>
      </c>
      <c r="BZ24" s="163" t="str">
        <f>IF(L24=設定値!A26,設定値!B26,IF(L24=設定値!A27,設定値!B27,IF(L24=設定値!A28,設定値!B28,"")))</f>
        <v/>
      </c>
      <c r="CA24" s="163" t="str">
        <f t="shared" si="5"/>
        <v/>
      </c>
      <c r="CB24" s="164" t="str">
        <f t="shared" si="6"/>
        <v/>
      </c>
    </row>
    <row r="25" spans="1:80" ht="28" customHeight="1">
      <c r="A25" s="202" t="str">
        <f>IF(CB25&lt;&gt;"",利用申込書!W1,"")</f>
        <v/>
      </c>
      <c r="B25" s="91">
        <v>19</v>
      </c>
      <c r="C25" s="189"/>
      <c r="D25" s="153" t="s">
        <v>46</v>
      </c>
      <c r="E25" s="189"/>
      <c r="F25" s="95" t="s">
        <v>64</v>
      </c>
      <c r="G25" s="94" t="s">
        <v>64</v>
      </c>
      <c r="H25" s="153"/>
      <c r="I25" s="106"/>
      <c r="J25" s="204" t="s">
        <v>144</v>
      </c>
      <c r="K25" s="109"/>
      <c r="L25" s="94" t="s">
        <v>64</v>
      </c>
      <c r="M25" s="101"/>
      <c r="N25" s="98"/>
      <c r="O25" s="97" t="s">
        <v>148</v>
      </c>
      <c r="P25" s="193"/>
      <c r="Q25" s="71"/>
      <c r="R25" s="71"/>
      <c r="S25" s="71"/>
      <c r="T25" s="72"/>
      <c r="U25" s="73"/>
      <c r="V25" s="71"/>
      <c r="W25" s="71"/>
      <c r="X25" s="72"/>
      <c r="Y25" s="73"/>
      <c r="Z25" s="71"/>
      <c r="AA25" s="71"/>
      <c r="AB25" s="72"/>
      <c r="AC25" s="73"/>
      <c r="AD25" s="71"/>
      <c r="AE25" s="71"/>
      <c r="AF25" s="72"/>
      <c r="AG25" s="73"/>
      <c r="AH25" s="71"/>
      <c r="AI25" s="71"/>
      <c r="AJ25" s="72"/>
      <c r="AK25" s="73"/>
      <c r="AL25" s="71"/>
      <c r="AM25" s="71"/>
      <c r="AN25" s="72"/>
      <c r="AO25" s="73"/>
      <c r="AP25" s="71"/>
      <c r="AQ25" s="71"/>
      <c r="AR25" s="72"/>
      <c r="AS25" s="73"/>
      <c r="AT25" s="71"/>
      <c r="AU25" s="71"/>
      <c r="AV25" s="72"/>
      <c r="AW25" s="73"/>
      <c r="AX25" s="71"/>
      <c r="AY25" s="71"/>
      <c r="AZ25" s="72"/>
      <c r="BA25" s="73"/>
      <c r="BB25" s="71"/>
      <c r="BC25" s="71"/>
      <c r="BD25" s="72"/>
      <c r="BE25" s="73"/>
      <c r="BF25" s="71"/>
      <c r="BG25" s="71"/>
      <c r="BH25" s="72"/>
      <c r="BI25" s="73"/>
      <c r="BJ25" s="71"/>
      <c r="BK25" s="71"/>
      <c r="BL25" s="72"/>
      <c r="BM25" s="73"/>
      <c r="BN25" s="71"/>
      <c r="BO25" s="71"/>
      <c r="BP25" s="72"/>
      <c r="BQ25" s="73"/>
      <c r="BR25" s="71"/>
      <c r="BS25" s="71"/>
      <c r="BT25" s="82"/>
      <c r="BU25" s="116">
        <f t="shared" si="0"/>
        <v>0</v>
      </c>
      <c r="BV25" s="116">
        <f t="shared" si="1"/>
        <v>0</v>
      </c>
      <c r="BW25" s="116">
        <f t="shared" si="2"/>
        <v>0</v>
      </c>
      <c r="BX25" s="117">
        <f t="shared" si="3"/>
        <v>0</v>
      </c>
      <c r="BY25" s="162">
        <f>(BU25*設定値!B21)+(BV25*設定値!B22)+(BW25*設定値!B23)</f>
        <v>0</v>
      </c>
      <c r="BZ25" s="163" t="str">
        <f>IF(L25=設定値!A26,設定値!B26,IF(L25=設定値!A27,設定値!B27,IF(L25=設定値!A28,設定値!B28,"")))</f>
        <v/>
      </c>
      <c r="CA25" s="163" t="str">
        <f t="shared" si="5"/>
        <v/>
      </c>
      <c r="CB25" s="164" t="str">
        <f t="shared" si="6"/>
        <v/>
      </c>
    </row>
    <row r="26" spans="1:80" ht="28" customHeight="1">
      <c r="A26" s="202" t="str">
        <f>IF(CB26&lt;&gt;"",利用申込書!W1,"")</f>
        <v/>
      </c>
      <c r="B26" s="91">
        <v>20</v>
      </c>
      <c r="C26" s="189"/>
      <c r="D26" s="153" t="s">
        <v>46</v>
      </c>
      <c r="E26" s="189"/>
      <c r="F26" s="95" t="s">
        <v>64</v>
      </c>
      <c r="G26" s="94" t="s">
        <v>64</v>
      </c>
      <c r="H26" s="153"/>
      <c r="I26" s="106"/>
      <c r="J26" s="204" t="s">
        <v>144</v>
      </c>
      <c r="K26" s="109"/>
      <c r="L26" s="94" t="s">
        <v>64</v>
      </c>
      <c r="M26" s="101"/>
      <c r="N26" s="98"/>
      <c r="O26" s="97" t="s">
        <v>148</v>
      </c>
      <c r="P26" s="193"/>
      <c r="Q26" s="71"/>
      <c r="R26" s="71"/>
      <c r="S26" s="71"/>
      <c r="T26" s="72"/>
      <c r="U26" s="73"/>
      <c r="V26" s="71"/>
      <c r="W26" s="71"/>
      <c r="X26" s="72"/>
      <c r="Y26" s="73"/>
      <c r="Z26" s="71"/>
      <c r="AA26" s="71"/>
      <c r="AB26" s="72"/>
      <c r="AC26" s="73"/>
      <c r="AD26" s="71"/>
      <c r="AE26" s="71"/>
      <c r="AF26" s="72"/>
      <c r="AG26" s="73"/>
      <c r="AH26" s="71"/>
      <c r="AI26" s="71"/>
      <c r="AJ26" s="72"/>
      <c r="AK26" s="73"/>
      <c r="AL26" s="71"/>
      <c r="AM26" s="71"/>
      <c r="AN26" s="72"/>
      <c r="AO26" s="73"/>
      <c r="AP26" s="71"/>
      <c r="AQ26" s="71"/>
      <c r="AR26" s="72"/>
      <c r="AS26" s="73"/>
      <c r="AT26" s="71"/>
      <c r="AU26" s="71"/>
      <c r="AV26" s="72"/>
      <c r="AW26" s="73"/>
      <c r="AX26" s="71"/>
      <c r="AY26" s="71"/>
      <c r="AZ26" s="72"/>
      <c r="BA26" s="73"/>
      <c r="BB26" s="71"/>
      <c r="BC26" s="71"/>
      <c r="BD26" s="72"/>
      <c r="BE26" s="73"/>
      <c r="BF26" s="71"/>
      <c r="BG26" s="71"/>
      <c r="BH26" s="72"/>
      <c r="BI26" s="73"/>
      <c r="BJ26" s="71"/>
      <c r="BK26" s="71"/>
      <c r="BL26" s="72"/>
      <c r="BM26" s="73"/>
      <c r="BN26" s="71"/>
      <c r="BO26" s="71"/>
      <c r="BP26" s="72"/>
      <c r="BQ26" s="73"/>
      <c r="BR26" s="71"/>
      <c r="BS26" s="71"/>
      <c r="BT26" s="82"/>
      <c r="BU26" s="116">
        <f t="shared" si="0"/>
        <v>0</v>
      </c>
      <c r="BV26" s="116">
        <f t="shared" si="1"/>
        <v>0</v>
      </c>
      <c r="BW26" s="116">
        <f t="shared" si="2"/>
        <v>0</v>
      </c>
      <c r="BX26" s="117">
        <f t="shared" si="3"/>
        <v>0</v>
      </c>
      <c r="BY26" s="162">
        <f>(BU26*設定値!B21)+(BV26*設定値!B22)+(BW26*設定値!B23)</f>
        <v>0</v>
      </c>
      <c r="BZ26" s="163" t="str">
        <f>IF(L26=設定値!A26,設定値!B26,IF(L26=設定値!A27,設定値!B27,IF(L26=設定値!A28,設定値!B28,"")))</f>
        <v/>
      </c>
      <c r="CA26" s="163" t="str">
        <f t="shared" si="5"/>
        <v/>
      </c>
      <c r="CB26" s="164" t="str">
        <f t="shared" si="6"/>
        <v/>
      </c>
    </row>
    <row r="27" spans="1:80" ht="28" customHeight="1">
      <c r="A27" s="202" t="str">
        <f>IF(CB27&lt;&gt;"",利用申込書!W1,"")</f>
        <v/>
      </c>
      <c r="B27" s="91">
        <v>21</v>
      </c>
      <c r="C27" s="189"/>
      <c r="D27" s="153" t="s">
        <v>46</v>
      </c>
      <c r="E27" s="189"/>
      <c r="F27" s="95" t="s">
        <v>64</v>
      </c>
      <c r="G27" s="94" t="s">
        <v>64</v>
      </c>
      <c r="H27" s="153"/>
      <c r="I27" s="106"/>
      <c r="J27" s="204" t="s">
        <v>144</v>
      </c>
      <c r="K27" s="109"/>
      <c r="L27" s="94" t="s">
        <v>64</v>
      </c>
      <c r="M27" s="101"/>
      <c r="N27" s="98"/>
      <c r="O27" s="97" t="s">
        <v>148</v>
      </c>
      <c r="P27" s="193"/>
      <c r="Q27" s="71"/>
      <c r="R27" s="71"/>
      <c r="S27" s="71"/>
      <c r="T27" s="72"/>
      <c r="U27" s="73"/>
      <c r="V27" s="71"/>
      <c r="W27" s="71"/>
      <c r="X27" s="72"/>
      <c r="Y27" s="73"/>
      <c r="Z27" s="71"/>
      <c r="AA27" s="71"/>
      <c r="AB27" s="72"/>
      <c r="AC27" s="73"/>
      <c r="AD27" s="71"/>
      <c r="AE27" s="71"/>
      <c r="AF27" s="72"/>
      <c r="AG27" s="73"/>
      <c r="AH27" s="71"/>
      <c r="AI27" s="71"/>
      <c r="AJ27" s="72"/>
      <c r="AK27" s="73"/>
      <c r="AL27" s="71"/>
      <c r="AM27" s="71"/>
      <c r="AN27" s="72"/>
      <c r="AO27" s="73"/>
      <c r="AP27" s="71"/>
      <c r="AQ27" s="71"/>
      <c r="AR27" s="72"/>
      <c r="AS27" s="73"/>
      <c r="AT27" s="71"/>
      <c r="AU27" s="71"/>
      <c r="AV27" s="72"/>
      <c r="AW27" s="73"/>
      <c r="AX27" s="71"/>
      <c r="AY27" s="71"/>
      <c r="AZ27" s="72"/>
      <c r="BA27" s="73"/>
      <c r="BB27" s="71"/>
      <c r="BC27" s="71"/>
      <c r="BD27" s="72"/>
      <c r="BE27" s="73"/>
      <c r="BF27" s="71"/>
      <c r="BG27" s="71"/>
      <c r="BH27" s="72"/>
      <c r="BI27" s="73"/>
      <c r="BJ27" s="71"/>
      <c r="BK27" s="71"/>
      <c r="BL27" s="72"/>
      <c r="BM27" s="73"/>
      <c r="BN27" s="71"/>
      <c r="BO27" s="71"/>
      <c r="BP27" s="72"/>
      <c r="BQ27" s="73"/>
      <c r="BR27" s="71"/>
      <c r="BS27" s="71"/>
      <c r="BT27" s="82"/>
      <c r="BU27" s="116">
        <f t="shared" si="0"/>
        <v>0</v>
      </c>
      <c r="BV27" s="116">
        <f t="shared" si="1"/>
        <v>0</v>
      </c>
      <c r="BW27" s="116">
        <f t="shared" si="2"/>
        <v>0</v>
      </c>
      <c r="BX27" s="117">
        <f t="shared" si="3"/>
        <v>0</v>
      </c>
      <c r="BY27" s="162">
        <f>(BU27*設定値!B21)+(BV27*設定値!B22)+(BW27*設定値!B23)</f>
        <v>0</v>
      </c>
      <c r="BZ27" s="163" t="str">
        <f>IF(L27=設定値!A26,設定値!B26,IF(L27=設定値!A27,設定値!B27,IF(L27=設定値!A28,設定値!B28,"")))</f>
        <v/>
      </c>
      <c r="CA27" s="163" t="str">
        <f t="shared" si="5"/>
        <v/>
      </c>
      <c r="CB27" s="164" t="str">
        <f t="shared" si="6"/>
        <v/>
      </c>
    </row>
    <row r="28" spans="1:80" ht="28" customHeight="1">
      <c r="A28" s="202" t="str">
        <f>IF(CB28&lt;&gt;"",利用申込書!W1,"")</f>
        <v/>
      </c>
      <c r="B28" s="91">
        <v>22</v>
      </c>
      <c r="C28" s="189"/>
      <c r="D28" s="153" t="s">
        <v>46</v>
      </c>
      <c r="E28" s="189"/>
      <c r="F28" s="95" t="s">
        <v>64</v>
      </c>
      <c r="G28" s="94" t="s">
        <v>64</v>
      </c>
      <c r="H28" s="153"/>
      <c r="I28" s="106"/>
      <c r="J28" s="204" t="s">
        <v>144</v>
      </c>
      <c r="K28" s="109"/>
      <c r="L28" s="94" t="s">
        <v>64</v>
      </c>
      <c r="M28" s="101"/>
      <c r="N28" s="98"/>
      <c r="O28" s="97" t="s">
        <v>148</v>
      </c>
      <c r="P28" s="193"/>
      <c r="Q28" s="71"/>
      <c r="R28" s="71"/>
      <c r="S28" s="71"/>
      <c r="T28" s="72"/>
      <c r="U28" s="73"/>
      <c r="V28" s="71"/>
      <c r="W28" s="71"/>
      <c r="X28" s="72"/>
      <c r="Y28" s="73"/>
      <c r="Z28" s="71"/>
      <c r="AA28" s="71"/>
      <c r="AB28" s="72"/>
      <c r="AC28" s="73"/>
      <c r="AD28" s="71"/>
      <c r="AE28" s="71"/>
      <c r="AF28" s="72"/>
      <c r="AG28" s="73"/>
      <c r="AH28" s="71"/>
      <c r="AI28" s="71"/>
      <c r="AJ28" s="72"/>
      <c r="AK28" s="73"/>
      <c r="AL28" s="71"/>
      <c r="AM28" s="71"/>
      <c r="AN28" s="72"/>
      <c r="AO28" s="73"/>
      <c r="AP28" s="71"/>
      <c r="AQ28" s="71"/>
      <c r="AR28" s="72"/>
      <c r="AS28" s="73"/>
      <c r="AT28" s="71"/>
      <c r="AU28" s="71"/>
      <c r="AV28" s="72"/>
      <c r="AW28" s="73"/>
      <c r="AX28" s="71"/>
      <c r="AY28" s="71"/>
      <c r="AZ28" s="72"/>
      <c r="BA28" s="73"/>
      <c r="BB28" s="71"/>
      <c r="BC28" s="71"/>
      <c r="BD28" s="72"/>
      <c r="BE28" s="73"/>
      <c r="BF28" s="71"/>
      <c r="BG28" s="71"/>
      <c r="BH28" s="72"/>
      <c r="BI28" s="73"/>
      <c r="BJ28" s="71"/>
      <c r="BK28" s="71"/>
      <c r="BL28" s="72"/>
      <c r="BM28" s="73"/>
      <c r="BN28" s="71"/>
      <c r="BO28" s="71"/>
      <c r="BP28" s="72"/>
      <c r="BQ28" s="73"/>
      <c r="BR28" s="71"/>
      <c r="BS28" s="71"/>
      <c r="BT28" s="82"/>
      <c r="BU28" s="116">
        <f t="shared" si="0"/>
        <v>0</v>
      </c>
      <c r="BV28" s="116">
        <f t="shared" si="1"/>
        <v>0</v>
      </c>
      <c r="BW28" s="116">
        <f t="shared" si="2"/>
        <v>0</v>
      </c>
      <c r="BX28" s="117">
        <f t="shared" si="3"/>
        <v>0</v>
      </c>
      <c r="BY28" s="162">
        <f>(BU28*設定値!B21)+(BV28*設定値!B22)+(BW28*設定値!B23)</f>
        <v>0</v>
      </c>
      <c r="BZ28" s="163" t="str">
        <f>IF(L28=設定値!A26,設定値!B26,IF(L28=設定値!A27,設定値!B27,IF(L28=設定値!A28,設定値!B28,"")))</f>
        <v/>
      </c>
      <c r="CA28" s="163" t="str">
        <f t="shared" si="5"/>
        <v/>
      </c>
      <c r="CB28" s="164" t="str">
        <f t="shared" si="6"/>
        <v/>
      </c>
    </row>
    <row r="29" spans="1:80" ht="28" customHeight="1">
      <c r="A29" s="202" t="str">
        <f>IF(CB29&lt;&gt;"",利用申込書!W1,"")</f>
        <v/>
      </c>
      <c r="B29" s="91">
        <v>23</v>
      </c>
      <c r="C29" s="189"/>
      <c r="D29" s="153" t="s">
        <v>46</v>
      </c>
      <c r="E29" s="189"/>
      <c r="F29" s="95" t="s">
        <v>64</v>
      </c>
      <c r="G29" s="94" t="s">
        <v>64</v>
      </c>
      <c r="H29" s="153"/>
      <c r="I29" s="106"/>
      <c r="J29" s="204" t="s">
        <v>144</v>
      </c>
      <c r="K29" s="109"/>
      <c r="L29" s="94" t="s">
        <v>64</v>
      </c>
      <c r="M29" s="101"/>
      <c r="N29" s="98"/>
      <c r="O29" s="97" t="s">
        <v>148</v>
      </c>
      <c r="P29" s="193"/>
      <c r="Q29" s="71"/>
      <c r="R29" s="71"/>
      <c r="S29" s="71"/>
      <c r="T29" s="72"/>
      <c r="U29" s="73"/>
      <c r="V29" s="71"/>
      <c r="W29" s="71"/>
      <c r="X29" s="72"/>
      <c r="Y29" s="73"/>
      <c r="Z29" s="71"/>
      <c r="AA29" s="71"/>
      <c r="AB29" s="72"/>
      <c r="AC29" s="73"/>
      <c r="AD29" s="71"/>
      <c r="AE29" s="71"/>
      <c r="AF29" s="72"/>
      <c r="AG29" s="73"/>
      <c r="AH29" s="71"/>
      <c r="AI29" s="71"/>
      <c r="AJ29" s="72"/>
      <c r="AK29" s="73"/>
      <c r="AL29" s="71"/>
      <c r="AM29" s="71"/>
      <c r="AN29" s="72"/>
      <c r="AO29" s="73"/>
      <c r="AP29" s="71"/>
      <c r="AQ29" s="71"/>
      <c r="AR29" s="72"/>
      <c r="AS29" s="73"/>
      <c r="AT29" s="71"/>
      <c r="AU29" s="71"/>
      <c r="AV29" s="72"/>
      <c r="AW29" s="73"/>
      <c r="AX29" s="71"/>
      <c r="AY29" s="71"/>
      <c r="AZ29" s="72"/>
      <c r="BA29" s="73"/>
      <c r="BB29" s="71"/>
      <c r="BC29" s="71"/>
      <c r="BD29" s="72"/>
      <c r="BE29" s="73"/>
      <c r="BF29" s="71"/>
      <c r="BG29" s="71"/>
      <c r="BH29" s="72"/>
      <c r="BI29" s="73"/>
      <c r="BJ29" s="71"/>
      <c r="BK29" s="71"/>
      <c r="BL29" s="72"/>
      <c r="BM29" s="73"/>
      <c r="BN29" s="71"/>
      <c r="BO29" s="71"/>
      <c r="BP29" s="72"/>
      <c r="BQ29" s="73"/>
      <c r="BR29" s="71"/>
      <c r="BS29" s="71"/>
      <c r="BT29" s="82"/>
      <c r="BU29" s="116">
        <f t="shared" si="0"/>
        <v>0</v>
      </c>
      <c r="BV29" s="116">
        <f t="shared" si="1"/>
        <v>0</v>
      </c>
      <c r="BW29" s="116">
        <f t="shared" si="2"/>
        <v>0</v>
      </c>
      <c r="BX29" s="117">
        <f t="shared" si="3"/>
        <v>0</v>
      </c>
      <c r="BY29" s="162">
        <f>(BU29*設定値!B21)+(BV29*設定値!B22)+(BW29*設定値!B23)</f>
        <v>0</v>
      </c>
      <c r="BZ29" s="163" t="str">
        <f>IF(L29=設定値!A26,設定値!B26,IF(L29=設定値!A27,設定値!B27,IF(L29=設定値!A28,設定値!B28,"")))</f>
        <v/>
      </c>
      <c r="CA29" s="163" t="str">
        <f t="shared" si="5"/>
        <v/>
      </c>
      <c r="CB29" s="164" t="str">
        <f t="shared" si="6"/>
        <v/>
      </c>
    </row>
    <row r="30" spans="1:80" ht="28" customHeight="1">
      <c r="A30" s="202" t="str">
        <f>IF(CB30&lt;&gt;"",利用申込書!W1,"")</f>
        <v/>
      </c>
      <c r="B30" s="91">
        <v>24</v>
      </c>
      <c r="C30" s="189"/>
      <c r="D30" s="153" t="s">
        <v>46</v>
      </c>
      <c r="E30" s="189"/>
      <c r="F30" s="95" t="s">
        <v>64</v>
      </c>
      <c r="G30" s="94" t="s">
        <v>64</v>
      </c>
      <c r="H30" s="153"/>
      <c r="I30" s="106"/>
      <c r="J30" s="204" t="s">
        <v>144</v>
      </c>
      <c r="K30" s="109"/>
      <c r="L30" s="94" t="s">
        <v>64</v>
      </c>
      <c r="M30" s="101"/>
      <c r="N30" s="98"/>
      <c r="O30" s="97" t="s">
        <v>148</v>
      </c>
      <c r="P30" s="193"/>
      <c r="Q30" s="71"/>
      <c r="R30" s="71"/>
      <c r="S30" s="71"/>
      <c r="T30" s="72"/>
      <c r="U30" s="73"/>
      <c r="V30" s="71"/>
      <c r="W30" s="71"/>
      <c r="X30" s="72"/>
      <c r="Y30" s="73"/>
      <c r="Z30" s="71"/>
      <c r="AA30" s="71"/>
      <c r="AB30" s="72"/>
      <c r="AC30" s="73"/>
      <c r="AD30" s="71"/>
      <c r="AE30" s="71"/>
      <c r="AF30" s="72"/>
      <c r="AG30" s="73"/>
      <c r="AH30" s="71"/>
      <c r="AI30" s="71"/>
      <c r="AJ30" s="72"/>
      <c r="AK30" s="73"/>
      <c r="AL30" s="71"/>
      <c r="AM30" s="71"/>
      <c r="AN30" s="72"/>
      <c r="AO30" s="73"/>
      <c r="AP30" s="71"/>
      <c r="AQ30" s="71"/>
      <c r="AR30" s="72"/>
      <c r="AS30" s="73"/>
      <c r="AT30" s="71"/>
      <c r="AU30" s="71"/>
      <c r="AV30" s="72"/>
      <c r="AW30" s="73"/>
      <c r="AX30" s="71"/>
      <c r="AY30" s="71"/>
      <c r="AZ30" s="72"/>
      <c r="BA30" s="73"/>
      <c r="BB30" s="71"/>
      <c r="BC30" s="71"/>
      <c r="BD30" s="72"/>
      <c r="BE30" s="73"/>
      <c r="BF30" s="71"/>
      <c r="BG30" s="71"/>
      <c r="BH30" s="72"/>
      <c r="BI30" s="73"/>
      <c r="BJ30" s="71"/>
      <c r="BK30" s="71"/>
      <c r="BL30" s="72"/>
      <c r="BM30" s="73"/>
      <c r="BN30" s="71"/>
      <c r="BO30" s="71"/>
      <c r="BP30" s="72"/>
      <c r="BQ30" s="73"/>
      <c r="BR30" s="71"/>
      <c r="BS30" s="71"/>
      <c r="BT30" s="82"/>
      <c r="BU30" s="116">
        <f t="shared" si="0"/>
        <v>0</v>
      </c>
      <c r="BV30" s="116">
        <f t="shared" si="1"/>
        <v>0</v>
      </c>
      <c r="BW30" s="116">
        <f t="shared" si="2"/>
        <v>0</v>
      </c>
      <c r="BX30" s="117">
        <f t="shared" si="3"/>
        <v>0</v>
      </c>
      <c r="BY30" s="162">
        <f>(BU30*設定値!B21)+(BV30*設定値!B22)+(BW30*設定値!B23)</f>
        <v>0</v>
      </c>
      <c r="BZ30" s="163" t="str">
        <f>IF(L30=設定値!A26,設定値!B26,IF(L30=設定値!A27,設定値!B27,IF(L30=設定値!A28,設定値!B28,"")))</f>
        <v/>
      </c>
      <c r="CA30" s="163" t="str">
        <f t="shared" si="5"/>
        <v/>
      </c>
      <c r="CB30" s="164" t="str">
        <f t="shared" si="6"/>
        <v/>
      </c>
    </row>
    <row r="31" spans="1:80" ht="28" customHeight="1">
      <c r="A31" s="202" t="str">
        <f>IF(CB31&lt;&gt;"",利用申込書!W1,"")</f>
        <v/>
      </c>
      <c r="B31" s="91">
        <v>25</v>
      </c>
      <c r="C31" s="189"/>
      <c r="D31" s="153" t="s">
        <v>46</v>
      </c>
      <c r="E31" s="189"/>
      <c r="F31" s="95" t="s">
        <v>64</v>
      </c>
      <c r="G31" s="94" t="s">
        <v>64</v>
      </c>
      <c r="H31" s="153"/>
      <c r="I31" s="106"/>
      <c r="J31" s="204" t="s">
        <v>144</v>
      </c>
      <c r="K31" s="109"/>
      <c r="L31" s="94" t="s">
        <v>64</v>
      </c>
      <c r="M31" s="101"/>
      <c r="N31" s="98"/>
      <c r="O31" s="97" t="s">
        <v>148</v>
      </c>
      <c r="P31" s="193"/>
      <c r="Q31" s="71"/>
      <c r="R31" s="71"/>
      <c r="S31" s="71"/>
      <c r="T31" s="72"/>
      <c r="U31" s="73"/>
      <c r="V31" s="71"/>
      <c r="W31" s="71"/>
      <c r="X31" s="72"/>
      <c r="Y31" s="73"/>
      <c r="Z31" s="71"/>
      <c r="AA31" s="71"/>
      <c r="AB31" s="72"/>
      <c r="AC31" s="73"/>
      <c r="AD31" s="71"/>
      <c r="AE31" s="71"/>
      <c r="AF31" s="72"/>
      <c r="AG31" s="73"/>
      <c r="AH31" s="71"/>
      <c r="AI31" s="71"/>
      <c r="AJ31" s="72"/>
      <c r="AK31" s="73"/>
      <c r="AL31" s="71"/>
      <c r="AM31" s="71"/>
      <c r="AN31" s="72"/>
      <c r="AO31" s="73"/>
      <c r="AP31" s="71"/>
      <c r="AQ31" s="71"/>
      <c r="AR31" s="72"/>
      <c r="AS31" s="73"/>
      <c r="AT31" s="71"/>
      <c r="AU31" s="71"/>
      <c r="AV31" s="72"/>
      <c r="AW31" s="73"/>
      <c r="AX31" s="71"/>
      <c r="AY31" s="71"/>
      <c r="AZ31" s="72"/>
      <c r="BA31" s="73"/>
      <c r="BB31" s="71"/>
      <c r="BC31" s="71"/>
      <c r="BD31" s="72"/>
      <c r="BE31" s="73"/>
      <c r="BF31" s="71"/>
      <c r="BG31" s="71"/>
      <c r="BH31" s="72"/>
      <c r="BI31" s="73"/>
      <c r="BJ31" s="71"/>
      <c r="BK31" s="71"/>
      <c r="BL31" s="72"/>
      <c r="BM31" s="73"/>
      <c r="BN31" s="71"/>
      <c r="BO31" s="71"/>
      <c r="BP31" s="72"/>
      <c r="BQ31" s="73"/>
      <c r="BR31" s="71"/>
      <c r="BS31" s="71"/>
      <c r="BT31" s="82"/>
      <c r="BU31" s="116">
        <f t="shared" si="0"/>
        <v>0</v>
      </c>
      <c r="BV31" s="116">
        <f t="shared" si="1"/>
        <v>0</v>
      </c>
      <c r="BW31" s="116">
        <f t="shared" si="2"/>
        <v>0</v>
      </c>
      <c r="BX31" s="117">
        <f t="shared" si="3"/>
        <v>0</v>
      </c>
      <c r="BY31" s="162">
        <f>(BU31*設定値!B21)+(BV31*設定値!B22)+(BW31*設定値!B23)</f>
        <v>0</v>
      </c>
      <c r="BZ31" s="163" t="str">
        <f>IF(L31=設定値!A26,設定値!B26,IF(L31=設定値!A27,設定値!B27,IF(L31=設定値!A28,設定値!B28,"")))</f>
        <v/>
      </c>
      <c r="CA31" s="163" t="str">
        <f t="shared" si="5"/>
        <v/>
      </c>
      <c r="CB31" s="164" t="str">
        <f t="shared" si="6"/>
        <v/>
      </c>
    </row>
    <row r="32" spans="1:80" ht="28" customHeight="1">
      <c r="A32" s="202" t="str">
        <f>IF(CB32&lt;&gt;"",利用申込書!W1,"")</f>
        <v/>
      </c>
      <c r="B32" s="91">
        <v>26</v>
      </c>
      <c r="C32" s="189"/>
      <c r="D32" s="153" t="s">
        <v>46</v>
      </c>
      <c r="E32" s="189"/>
      <c r="F32" s="95" t="s">
        <v>64</v>
      </c>
      <c r="G32" s="94" t="s">
        <v>64</v>
      </c>
      <c r="H32" s="153"/>
      <c r="I32" s="106"/>
      <c r="J32" s="204" t="s">
        <v>144</v>
      </c>
      <c r="K32" s="109"/>
      <c r="L32" s="94" t="s">
        <v>64</v>
      </c>
      <c r="M32" s="101"/>
      <c r="N32" s="98"/>
      <c r="O32" s="97" t="s">
        <v>148</v>
      </c>
      <c r="P32" s="193"/>
      <c r="Q32" s="71"/>
      <c r="R32" s="71"/>
      <c r="S32" s="71"/>
      <c r="T32" s="72"/>
      <c r="U32" s="73"/>
      <c r="V32" s="71"/>
      <c r="W32" s="71"/>
      <c r="X32" s="72"/>
      <c r="Y32" s="73"/>
      <c r="Z32" s="71"/>
      <c r="AA32" s="71"/>
      <c r="AB32" s="72"/>
      <c r="AC32" s="73"/>
      <c r="AD32" s="71"/>
      <c r="AE32" s="71"/>
      <c r="AF32" s="72"/>
      <c r="AG32" s="73"/>
      <c r="AH32" s="71"/>
      <c r="AI32" s="71"/>
      <c r="AJ32" s="72"/>
      <c r="AK32" s="73"/>
      <c r="AL32" s="71"/>
      <c r="AM32" s="71"/>
      <c r="AN32" s="72"/>
      <c r="AO32" s="73"/>
      <c r="AP32" s="71"/>
      <c r="AQ32" s="71"/>
      <c r="AR32" s="72"/>
      <c r="AS32" s="73"/>
      <c r="AT32" s="71"/>
      <c r="AU32" s="71"/>
      <c r="AV32" s="72"/>
      <c r="AW32" s="73"/>
      <c r="AX32" s="71"/>
      <c r="AY32" s="71"/>
      <c r="AZ32" s="72"/>
      <c r="BA32" s="73"/>
      <c r="BB32" s="71"/>
      <c r="BC32" s="71"/>
      <c r="BD32" s="72"/>
      <c r="BE32" s="73"/>
      <c r="BF32" s="71"/>
      <c r="BG32" s="71"/>
      <c r="BH32" s="72"/>
      <c r="BI32" s="73"/>
      <c r="BJ32" s="71"/>
      <c r="BK32" s="71"/>
      <c r="BL32" s="72"/>
      <c r="BM32" s="73"/>
      <c r="BN32" s="71"/>
      <c r="BO32" s="71"/>
      <c r="BP32" s="72"/>
      <c r="BQ32" s="73"/>
      <c r="BR32" s="71"/>
      <c r="BS32" s="71"/>
      <c r="BT32" s="82"/>
      <c r="BU32" s="116">
        <f t="shared" si="0"/>
        <v>0</v>
      </c>
      <c r="BV32" s="116">
        <f t="shared" si="1"/>
        <v>0</v>
      </c>
      <c r="BW32" s="116">
        <f t="shared" si="2"/>
        <v>0</v>
      </c>
      <c r="BX32" s="117">
        <f t="shared" si="3"/>
        <v>0</v>
      </c>
      <c r="BY32" s="162">
        <f>(BU32*設定値!B21)+(BV32*設定値!B22)+(BW32*設定値!B23)</f>
        <v>0</v>
      </c>
      <c r="BZ32" s="163" t="str">
        <f>IF(L32=設定値!A26,設定値!B26,IF(L32=設定値!A27,設定値!B27,IF(L32=設定値!A28,設定値!B28,"")))</f>
        <v/>
      </c>
      <c r="CA32" s="163" t="str">
        <f t="shared" si="5"/>
        <v/>
      </c>
      <c r="CB32" s="164" t="str">
        <f t="shared" si="6"/>
        <v/>
      </c>
    </row>
    <row r="33" spans="1:80" ht="28" customHeight="1">
      <c r="A33" s="202" t="str">
        <f>IF(CB33&lt;&gt;"",利用申込書!W1,"")</f>
        <v/>
      </c>
      <c r="B33" s="91">
        <v>27</v>
      </c>
      <c r="C33" s="189"/>
      <c r="D33" s="153" t="s">
        <v>46</v>
      </c>
      <c r="E33" s="189"/>
      <c r="F33" s="95" t="s">
        <v>64</v>
      </c>
      <c r="G33" s="94" t="s">
        <v>64</v>
      </c>
      <c r="H33" s="153"/>
      <c r="I33" s="106"/>
      <c r="J33" s="204" t="s">
        <v>144</v>
      </c>
      <c r="K33" s="109"/>
      <c r="L33" s="94" t="s">
        <v>64</v>
      </c>
      <c r="M33" s="101"/>
      <c r="N33" s="98"/>
      <c r="O33" s="97" t="s">
        <v>148</v>
      </c>
      <c r="P33" s="193"/>
      <c r="Q33" s="71"/>
      <c r="R33" s="71"/>
      <c r="S33" s="71"/>
      <c r="T33" s="72"/>
      <c r="U33" s="73"/>
      <c r="V33" s="71"/>
      <c r="W33" s="71"/>
      <c r="X33" s="72"/>
      <c r="Y33" s="73"/>
      <c r="Z33" s="71"/>
      <c r="AA33" s="71"/>
      <c r="AB33" s="72"/>
      <c r="AC33" s="73"/>
      <c r="AD33" s="71"/>
      <c r="AE33" s="71"/>
      <c r="AF33" s="72"/>
      <c r="AG33" s="73"/>
      <c r="AH33" s="71"/>
      <c r="AI33" s="71"/>
      <c r="AJ33" s="72"/>
      <c r="AK33" s="73"/>
      <c r="AL33" s="71"/>
      <c r="AM33" s="71"/>
      <c r="AN33" s="72"/>
      <c r="AO33" s="73"/>
      <c r="AP33" s="71"/>
      <c r="AQ33" s="71"/>
      <c r="AR33" s="72"/>
      <c r="AS33" s="73"/>
      <c r="AT33" s="71"/>
      <c r="AU33" s="71"/>
      <c r="AV33" s="72"/>
      <c r="AW33" s="73"/>
      <c r="AX33" s="71"/>
      <c r="AY33" s="71"/>
      <c r="AZ33" s="72"/>
      <c r="BA33" s="73"/>
      <c r="BB33" s="71"/>
      <c r="BC33" s="71"/>
      <c r="BD33" s="72"/>
      <c r="BE33" s="73"/>
      <c r="BF33" s="71"/>
      <c r="BG33" s="71"/>
      <c r="BH33" s="72"/>
      <c r="BI33" s="73"/>
      <c r="BJ33" s="71"/>
      <c r="BK33" s="71"/>
      <c r="BL33" s="72"/>
      <c r="BM33" s="73"/>
      <c r="BN33" s="71"/>
      <c r="BO33" s="71"/>
      <c r="BP33" s="72"/>
      <c r="BQ33" s="73"/>
      <c r="BR33" s="71"/>
      <c r="BS33" s="71"/>
      <c r="BT33" s="82"/>
      <c r="BU33" s="116">
        <f t="shared" si="0"/>
        <v>0</v>
      </c>
      <c r="BV33" s="116">
        <f t="shared" si="1"/>
        <v>0</v>
      </c>
      <c r="BW33" s="116">
        <f t="shared" si="2"/>
        <v>0</v>
      </c>
      <c r="BX33" s="117">
        <f t="shared" si="3"/>
        <v>0</v>
      </c>
      <c r="BY33" s="162">
        <f>(BU33*設定値!B21)+(BV33*設定値!B22)+(BW33*設定値!B23)</f>
        <v>0</v>
      </c>
      <c r="BZ33" s="163" t="str">
        <f>IF(L33=設定値!A26,設定値!B26,IF(L33=設定値!A27,設定値!B27,IF(L33=設定値!A28,設定値!B28,"")))</f>
        <v/>
      </c>
      <c r="CA33" s="163" t="str">
        <f t="shared" si="5"/>
        <v/>
      </c>
      <c r="CB33" s="164" t="str">
        <f t="shared" si="6"/>
        <v/>
      </c>
    </row>
    <row r="34" spans="1:80" ht="28" customHeight="1">
      <c r="A34" s="202" t="str">
        <f>IF(CB34&lt;&gt;"",利用申込書!W1,"")</f>
        <v/>
      </c>
      <c r="B34" s="91">
        <v>28</v>
      </c>
      <c r="C34" s="189"/>
      <c r="D34" s="153" t="s">
        <v>46</v>
      </c>
      <c r="E34" s="189"/>
      <c r="F34" s="95" t="s">
        <v>64</v>
      </c>
      <c r="G34" s="94" t="s">
        <v>64</v>
      </c>
      <c r="H34" s="153"/>
      <c r="I34" s="106"/>
      <c r="J34" s="204" t="s">
        <v>144</v>
      </c>
      <c r="K34" s="109"/>
      <c r="L34" s="94" t="s">
        <v>64</v>
      </c>
      <c r="M34" s="101"/>
      <c r="N34" s="98"/>
      <c r="O34" s="97" t="s">
        <v>148</v>
      </c>
      <c r="P34" s="193"/>
      <c r="Q34" s="71"/>
      <c r="R34" s="71"/>
      <c r="S34" s="71"/>
      <c r="T34" s="72"/>
      <c r="U34" s="73"/>
      <c r="V34" s="71"/>
      <c r="W34" s="71"/>
      <c r="X34" s="72"/>
      <c r="Y34" s="73"/>
      <c r="Z34" s="71"/>
      <c r="AA34" s="71"/>
      <c r="AB34" s="72"/>
      <c r="AC34" s="73"/>
      <c r="AD34" s="71"/>
      <c r="AE34" s="71"/>
      <c r="AF34" s="72"/>
      <c r="AG34" s="73"/>
      <c r="AH34" s="71"/>
      <c r="AI34" s="71"/>
      <c r="AJ34" s="72"/>
      <c r="AK34" s="73"/>
      <c r="AL34" s="71"/>
      <c r="AM34" s="71"/>
      <c r="AN34" s="72"/>
      <c r="AO34" s="73"/>
      <c r="AP34" s="71"/>
      <c r="AQ34" s="71"/>
      <c r="AR34" s="72"/>
      <c r="AS34" s="73"/>
      <c r="AT34" s="71"/>
      <c r="AU34" s="71"/>
      <c r="AV34" s="72"/>
      <c r="AW34" s="73"/>
      <c r="AX34" s="71"/>
      <c r="AY34" s="71"/>
      <c r="AZ34" s="72"/>
      <c r="BA34" s="73"/>
      <c r="BB34" s="71"/>
      <c r="BC34" s="71"/>
      <c r="BD34" s="72"/>
      <c r="BE34" s="73"/>
      <c r="BF34" s="71"/>
      <c r="BG34" s="71"/>
      <c r="BH34" s="72"/>
      <c r="BI34" s="73"/>
      <c r="BJ34" s="71"/>
      <c r="BK34" s="71"/>
      <c r="BL34" s="72"/>
      <c r="BM34" s="73"/>
      <c r="BN34" s="71"/>
      <c r="BO34" s="71"/>
      <c r="BP34" s="72"/>
      <c r="BQ34" s="73"/>
      <c r="BR34" s="71"/>
      <c r="BS34" s="71"/>
      <c r="BT34" s="82"/>
      <c r="BU34" s="116">
        <f t="shared" si="0"/>
        <v>0</v>
      </c>
      <c r="BV34" s="116">
        <f t="shared" si="1"/>
        <v>0</v>
      </c>
      <c r="BW34" s="116">
        <f t="shared" si="2"/>
        <v>0</v>
      </c>
      <c r="BX34" s="117">
        <f t="shared" si="3"/>
        <v>0</v>
      </c>
      <c r="BY34" s="162">
        <f>(BU34*設定値!B21)+(BV34*設定値!B22)+(BW34*設定値!B23)</f>
        <v>0</v>
      </c>
      <c r="BZ34" s="163" t="str">
        <f>IF(L34=設定値!A26,設定値!B26,IF(L34=設定値!A27,設定値!B27,IF(L34=設定値!A28,設定値!B28,"")))</f>
        <v/>
      </c>
      <c r="CA34" s="163" t="str">
        <f t="shared" si="5"/>
        <v/>
      </c>
      <c r="CB34" s="164" t="str">
        <f t="shared" si="6"/>
        <v/>
      </c>
    </row>
    <row r="35" spans="1:80" ht="28" customHeight="1">
      <c r="A35" s="202" t="str">
        <f>IF(CB35&lt;&gt;"",利用申込書!W1,"")</f>
        <v/>
      </c>
      <c r="B35" s="91">
        <v>29</v>
      </c>
      <c r="C35" s="189"/>
      <c r="D35" s="153" t="s">
        <v>46</v>
      </c>
      <c r="E35" s="189"/>
      <c r="F35" s="95" t="s">
        <v>64</v>
      </c>
      <c r="G35" s="94" t="s">
        <v>64</v>
      </c>
      <c r="H35" s="153"/>
      <c r="I35" s="106"/>
      <c r="J35" s="204" t="s">
        <v>144</v>
      </c>
      <c r="K35" s="109"/>
      <c r="L35" s="94" t="s">
        <v>64</v>
      </c>
      <c r="M35" s="101"/>
      <c r="N35" s="98"/>
      <c r="O35" s="97" t="s">
        <v>148</v>
      </c>
      <c r="P35" s="193"/>
      <c r="Q35" s="71"/>
      <c r="R35" s="71"/>
      <c r="S35" s="71"/>
      <c r="T35" s="72"/>
      <c r="U35" s="73"/>
      <c r="V35" s="71"/>
      <c r="W35" s="71"/>
      <c r="X35" s="72"/>
      <c r="Y35" s="73"/>
      <c r="Z35" s="71"/>
      <c r="AA35" s="71"/>
      <c r="AB35" s="72"/>
      <c r="AC35" s="73"/>
      <c r="AD35" s="71"/>
      <c r="AE35" s="71"/>
      <c r="AF35" s="72"/>
      <c r="AG35" s="73"/>
      <c r="AH35" s="71"/>
      <c r="AI35" s="71"/>
      <c r="AJ35" s="72"/>
      <c r="AK35" s="73"/>
      <c r="AL35" s="71"/>
      <c r="AM35" s="71"/>
      <c r="AN35" s="72"/>
      <c r="AO35" s="73"/>
      <c r="AP35" s="71"/>
      <c r="AQ35" s="71"/>
      <c r="AR35" s="72"/>
      <c r="AS35" s="73"/>
      <c r="AT35" s="71"/>
      <c r="AU35" s="71"/>
      <c r="AV35" s="72"/>
      <c r="AW35" s="73"/>
      <c r="AX35" s="71"/>
      <c r="AY35" s="71"/>
      <c r="AZ35" s="72"/>
      <c r="BA35" s="73"/>
      <c r="BB35" s="71"/>
      <c r="BC35" s="71"/>
      <c r="BD35" s="72"/>
      <c r="BE35" s="73"/>
      <c r="BF35" s="71"/>
      <c r="BG35" s="71"/>
      <c r="BH35" s="72"/>
      <c r="BI35" s="73"/>
      <c r="BJ35" s="71"/>
      <c r="BK35" s="71"/>
      <c r="BL35" s="72"/>
      <c r="BM35" s="73"/>
      <c r="BN35" s="71"/>
      <c r="BO35" s="71"/>
      <c r="BP35" s="72"/>
      <c r="BQ35" s="73"/>
      <c r="BR35" s="71"/>
      <c r="BS35" s="71"/>
      <c r="BT35" s="82"/>
      <c r="BU35" s="116">
        <f t="shared" si="0"/>
        <v>0</v>
      </c>
      <c r="BV35" s="116">
        <f t="shared" si="1"/>
        <v>0</v>
      </c>
      <c r="BW35" s="116">
        <f t="shared" si="2"/>
        <v>0</v>
      </c>
      <c r="BX35" s="117">
        <f t="shared" si="3"/>
        <v>0</v>
      </c>
      <c r="BY35" s="162">
        <f>(BU35*設定値!B21)+(BV35*設定値!B22)+(BW35*設定値!B23)</f>
        <v>0</v>
      </c>
      <c r="BZ35" s="163" t="str">
        <f>IF(L35=設定値!A26,設定値!B26,IF(L35=設定値!A27,設定値!B27,IF(L35=設定値!A28,設定値!B28,"")))</f>
        <v/>
      </c>
      <c r="CA35" s="163" t="str">
        <f t="shared" si="5"/>
        <v/>
      </c>
      <c r="CB35" s="164" t="str">
        <f t="shared" si="6"/>
        <v/>
      </c>
    </row>
    <row r="36" spans="1:80" ht="28" customHeight="1">
      <c r="A36" s="202" t="str">
        <f>IF(CB36&lt;&gt;"",利用申込書!W1,"")</f>
        <v/>
      </c>
      <c r="B36" s="91">
        <v>30</v>
      </c>
      <c r="C36" s="189"/>
      <c r="D36" s="153" t="s">
        <v>46</v>
      </c>
      <c r="E36" s="189"/>
      <c r="F36" s="95" t="s">
        <v>64</v>
      </c>
      <c r="G36" s="94" t="s">
        <v>64</v>
      </c>
      <c r="H36" s="153"/>
      <c r="I36" s="106"/>
      <c r="J36" s="204" t="s">
        <v>144</v>
      </c>
      <c r="K36" s="109"/>
      <c r="L36" s="94" t="s">
        <v>73</v>
      </c>
      <c r="M36" s="101"/>
      <c r="N36" s="98"/>
      <c r="O36" s="97" t="s">
        <v>148</v>
      </c>
      <c r="P36" s="193"/>
      <c r="Q36" s="71"/>
      <c r="R36" s="71"/>
      <c r="S36" s="71"/>
      <c r="T36" s="72"/>
      <c r="U36" s="73"/>
      <c r="V36" s="71"/>
      <c r="W36" s="71"/>
      <c r="X36" s="72"/>
      <c r="Y36" s="73"/>
      <c r="Z36" s="71"/>
      <c r="AA36" s="71"/>
      <c r="AB36" s="72"/>
      <c r="AC36" s="73"/>
      <c r="AD36" s="71"/>
      <c r="AE36" s="71"/>
      <c r="AF36" s="72"/>
      <c r="AG36" s="73"/>
      <c r="AH36" s="71"/>
      <c r="AI36" s="71"/>
      <c r="AJ36" s="72"/>
      <c r="AK36" s="73"/>
      <c r="AL36" s="71"/>
      <c r="AM36" s="71"/>
      <c r="AN36" s="72"/>
      <c r="AO36" s="73"/>
      <c r="AP36" s="71"/>
      <c r="AQ36" s="71"/>
      <c r="AR36" s="72"/>
      <c r="AS36" s="73"/>
      <c r="AT36" s="71"/>
      <c r="AU36" s="71"/>
      <c r="AV36" s="72"/>
      <c r="AW36" s="73"/>
      <c r="AX36" s="71"/>
      <c r="AY36" s="71"/>
      <c r="AZ36" s="72"/>
      <c r="BA36" s="73"/>
      <c r="BB36" s="71"/>
      <c r="BC36" s="71"/>
      <c r="BD36" s="72"/>
      <c r="BE36" s="73"/>
      <c r="BF36" s="71"/>
      <c r="BG36" s="71"/>
      <c r="BH36" s="72"/>
      <c r="BI36" s="73"/>
      <c r="BJ36" s="71"/>
      <c r="BK36" s="71"/>
      <c r="BL36" s="72"/>
      <c r="BM36" s="73"/>
      <c r="BN36" s="71"/>
      <c r="BO36" s="71"/>
      <c r="BP36" s="72"/>
      <c r="BQ36" s="73"/>
      <c r="BR36" s="71"/>
      <c r="BS36" s="71"/>
      <c r="BT36" s="82"/>
      <c r="BU36" s="116">
        <f t="shared" si="0"/>
        <v>0</v>
      </c>
      <c r="BV36" s="116">
        <f t="shared" si="1"/>
        <v>0</v>
      </c>
      <c r="BW36" s="116">
        <f t="shared" si="2"/>
        <v>0</v>
      </c>
      <c r="BX36" s="117">
        <f t="shared" si="3"/>
        <v>0</v>
      </c>
      <c r="BY36" s="162">
        <f>(BU36*設定値!B21)+(BV36*設定値!B22)+(BW36*設定値!B23)</f>
        <v>0</v>
      </c>
      <c r="BZ36" s="163" t="str">
        <f>IF(L36=設定値!A26,設定値!B26,IF(L36=設定値!A27,設定値!B27,IF(L36=設定値!A28,設定値!B28,"")))</f>
        <v/>
      </c>
      <c r="CA36" s="163" t="str">
        <f t="shared" si="5"/>
        <v/>
      </c>
      <c r="CB36" s="164" t="str">
        <f t="shared" si="6"/>
        <v/>
      </c>
    </row>
    <row r="37" spans="1:80" ht="28" customHeight="1">
      <c r="A37" s="202" t="str">
        <f>IF(CB37&lt;&gt;"",利用申込書!W11,"")</f>
        <v/>
      </c>
      <c r="B37" s="91">
        <v>31</v>
      </c>
      <c r="C37" s="189"/>
      <c r="D37" s="153" t="s">
        <v>46</v>
      </c>
      <c r="E37" s="189"/>
      <c r="F37" s="95" t="s">
        <v>64</v>
      </c>
      <c r="G37" s="94" t="s">
        <v>64</v>
      </c>
      <c r="H37" s="153"/>
      <c r="I37" s="106"/>
      <c r="J37" s="204" t="s">
        <v>144</v>
      </c>
      <c r="K37" s="109"/>
      <c r="L37" s="94" t="s">
        <v>64</v>
      </c>
      <c r="M37" s="101"/>
      <c r="N37" s="98"/>
      <c r="O37" s="97" t="s">
        <v>148</v>
      </c>
      <c r="P37" s="193"/>
      <c r="Q37" s="71"/>
      <c r="R37" s="71"/>
      <c r="S37" s="71"/>
      <c r="T37" s="72"/>
      <c r="U37" s="73"/>
      <c r="V37" s="71"/>
      <c r="W37" s="71"/>
      <c r="X37" s="72"/>
      <c r="Y37" s="73"/>
      <c r="Z37" s="71"/>
      <c r="AA37" s="71"/>
      <c r="AB37" s="72"/>
      <c r="AC37" s="73"/>
      <c r="AD37" s="71"/>
      <c r="AE37" s="71"/>
      <c r="AF37" s="72"/>
      <c r="AG37" s="73"/>
      <c r="AH37" s="71"/>
      <c r="AI37" s="71"/>
      <c r="AJ37" s="72"/>
      <c r="AK37" s="73"/>
      <c r="AL37" s="71"/>
      <c r="AM37" s="71"/>
      <c r="AN37" s="72"/>
      <c r="AO37" s="73"/>
      <c r="AP37" s="71"/>
      <c r="AQ37" s="71"/>
      <c r="AR37" s="72"/>
      <c r="AS37" s="73"/>
      <c r="AT37" s="71"/>
      <c r="AU37" s="71"/>
      <c r="AV37" s="72"/>
      <c r="AW37" s="73"/>
      <c r="AX37" s="71"/>
      <c r="AY37" s="71"/>
      <c r="AZ37" s="72"/>
      <c r="BA37" s="73"/>
      <c r="BB37" s="71"/>
      <c r="BC37" s="71"/>
      <c r="BD37" s="72"/>
      <c r="BE37" s="73"/>
      <c r="BF37" s="71"/>
      <c r="BG37" s="71"/>
      <c r="BH37" s="72"/>
      <c r="BI37" s="73"/>
      <c r="BJ37" s="71"/>
      <c r="BK37" s="71"/>
      <c r="BL37" s="72"/>
      <c r="BM37" s="73"/>
      <c r="BN37" s="71"/>
      <c r="BO37" s="71"/>
      <c r="BP37" s="72"/>
      <c r="BQ37" s="73"/>
      <c r="BR37" s="71"/>
      <c r="BS37" s="71"/>
      <c r="BT37" s="82"/>
      <c r="BU37" s="116">
        <f t="shared" si="0"/>
        <v>0</v>
      </c>
      <c r="BV37" s="116">
        <f t="shared" si="1"/>
        <v>0</v>
      </c>
      <c r="BW37" s="116">
        <f t="shared" si="2"/>
        <v>0</v>
      </c>
      <c r="BX37" s="117">
        <f t="shared" si="3"/>
        <v>0</v>
      </c>
      <c r="BY37" s="162">
        <f>(BU37*設定値!B21)+(BV37*設定値!B22)+(BW37*設定値!B23)</f>
        <v>0</v>
      </c>
      <c r="BZ37" s="163" t="str">
        <f>IF(L37=設定値!A26,設定値!B26,IF(L37=設定値!A27,設定値!B27,IF(L37=設定値!A28,設定値!B28,"")))</f>
        <v/>
      </c>
      <c r="CA37" s="163" t="str">
        <f t="shared" si="5"/>
        <v/>
      </c>
      <c r="CB37" s="164" t="str">
        <f t="shared" si="6"/>
        <v/>
      </c>
    </row>
    <row r="38" spans="1:80" ht="28" customHeight="1">
      <c r="A38" s="202" t="str">
        <f>IF(CB38&lt;&gt;"",利用申込書!W12,"")</f>
        <v/>
      </c>
      <c r="B38" s="91">
        <v>32</v>
      </c>
      <c r="C38" s="189"/>
      <c r="D38" s="153" t="s">
        <v>46</v>
      </c>
      <c r="E38" s="189"/>
      <c r="F38" s="95" t="s">
        <v>64</v>
      </c>
      <c r="G38" s="94" t="s">
        <v>64</v>
      </c>
      <c r="H38" s="153"/>
      <c r="I38" s="106"/>
      <c r="J38" s="204" t="s">
        <v>144</v>
      </c>
      <c r="K38" s="109"/>
      <c r="L38" s="94" t="s">
        <v>64</v>
      </c>
      <c r="M38" s="101"/>
      <c r="N38" s="98"/>
      <c r="O38" s="97" t="s">
        <v>148</v>
      </c>
      <c r="P38" s="193"/>
      <c r="Q38" s="71"/>
      <c r="R38" s="71"/>
      <c r="S38" s="71"/>
      <c r="T38" s="72"/>
      <c r="U38" s="73"/>
      <c r="V38" s="71"/>
      <c r="W38" s="71"/>
      <c r="X38" s="72"/>
      <c r="Y38" s="73"/>
      <c r="Z38" s="71"/>
      <c r="AA38" s="71"/>
      <c r="AB38" s="72"/>
      <c r="AC38" s="73"/>
      <c r="AD38" s="71"/>
      <c r="AE38" s="71"/>
      <c r="AF38" s="72"/>
      <c r="AG38" s="73"/>
      <c r="AH38" s="71"/>
      <c r="AI38" s="71"/>
      <c r="AJ38" s="72"/>
      <c r="AK38" s="73"/>
      <c r="AL38" s="71"/>
      <c r="AM38" s="71"/>
      <c r="AN38" s="72"/>
      <c r="AO38" s="73"/>
      <c r="AP38" s="71"/>
      <c r="AQ38" s="71"/>
      <c r="AR38" s="72"/>
      <c r="AS38" s="73"/>
      <c r="AT38" s="71"/>
      <c r="AU38" s="71"/>
      <c r="AV38" s="72"/>
      <c r="AW38" s="73"/>
      <c r="AX38" s="71"/>
      <c r="AY38" s="71"/>
      <c r="AZ38" s="72"/>
      <c r="BA38" s="73"/>
      <c r="BB38" s="71"/>
      <c r="BC38" s="71"/>
      <c r="BD38" s="72"/>
      <c r="BE38" s="73"/>
      <c r="BF38" s="71"/>
      <c r="BG38" s="71"/>
      <c r="BH38" s="72"/>
      <c r="BI38" s="73"/>
      <c r="BJ38" s="71"/>
      <c r="BK38" s="71"/>
      <c r="BL38" s="72"/>
      <c r="BM38" s="73"/>
      <c r="BN38" s="71"/>
      <c r="BO38" s="71"/>
      <c r="BP38" s="72"/>
      <c r="BQ38" s="73"/>
      <c r="BR38" s="71"/>
      <c r="BS38" s="71"/>
      <c r="BT38" s="82"/>
      <c r="BU38" s="116">
        <f t="shared" si="0"/>
        <v>0</v>
      </c>
      <c r="BV38" s="116">
        <f t="shared" si="1"/>
        <v>0</v>
      </c>
      <c r="BW38" s="116">
        <f t="shared" si="2"/>
        <v>0</v>
      </c>
      <c r="BX38" s="117">
        <f t="shared" si="3"/>
        <v>0</v>
      </c>
      <c r="BY38" s="162">
        <f>(BU38*設定値!B21)+(BV38*設定値!B22)+(BW38*設定値!B23)</f>
        <v>0</v>
      </c>
      <c r="BZ38" s="163" t="str">
        <f>IF(L38=設定値!A26,設定値!B26,IF(L38=設定値!A27,設定値!B27,IF(L38=設定値!A28,設定値!B28,"")))</f>
        <v/>
      </c>
      <c r="CA38" s="163" t="str">
        <f t="shared" si="5"/>
        <v/>
      </c>
      <c r="CB38" s="164" t="str">
        <f t="shared" si="6"/>
        <v/>
      </c>
    </row>
    <row r="39" spans="1:80" ht="28" customHeight="1">
      <c r="A39" s="202" t="str">
        <f>IF(CB39&lt;&gt;"",利用申込書!W1,"")</f>
        <v/>
      </c>
      <c r="B39" s="91">
        <v>33</v>
      </c>
      <c r="C39" s="189"/>
      <c r="D39" s="153" t="s">
        <v>46</v>
      </c>
      <c r="E39" s="189"/>
      <c r="F39" s="95" t="s">
        <v>64</v>
      </c>
      <c r="G39" s="94" t="s">
        <v>64</v>
      </c>
      <c r="H39" s="153"/>
      <c r="I39" s="106"/>
      <c r="J39" s="204" t="s">
        <v>144</v>
      </c>
      <c r="K39" s="109"/>
      <c r="L39" s="94" t="s">
        <v>64</v>
      </c>
      <c r="M39" s="101"/>
      <c r="N39" s="98"/>
      <c r="O39" s="97" t="s">
        <v>148</v>
      </c>
      <c r="P39" s="193"/>
      <c r="Q39" s="71"/>
      <c r="R39" s="71"/>
      <c r="S39" s="71"/>
      <c r="T39" s="72"/>
      <c r="U39" s="73"/>
      <c r="V39" s="71"/>
      <c r="W39" s="71"/>
      <c r="X39" s="72"/>
      <c r="Y39" s="73"/>
      <c r="Z39" s="71"/>
      <c r="AA39" s="71"/>
      <c r="AB39" s="72"/>
      <c r="AC39" s="73"/>
      <c r="AD39" s="71"/>
      <c r="AE39" s="71"/>
      <c r="AF39" s="72"/>
      <c r="AG39" s="73"/>
      <c r="AH39" s="71"/>
      <c r="AI39" s="71"/>
      <c r="AJ39" s="72"/>
      <c r="AK39" s="73"/>
      <c r="AL39" s="71"/>
      <c r="AM39" s="71"/>
      <c r="AN39" s="72"/>
      <c r="AO39" s="73"/>
      <c r="AP39" s="71"/>
      <c r="AQ39" s="71"/>
      <c r="AR39" s="72"/>
      <c r="AS39" s="73"/>
      <c r="AT39" s="71"/>
      <c r="AU39" s="71"/>
      <c r="AV39" s="72"/>
      <c r="AW39" s="73"/>
      <c r="AX39" s="71"/>
      <c r="AY39" s="71"/>
      <c r="AZ39" s="72"/>
      <c r="BA39" s="73"/>
      <c r="BB39" s="71"/>
      <c r="BC39" s="71"/>
      <c r="BD39" s="72"/>
      <c r="BE39" s="73"/>
      <c r="BF39" s="71"/>
      <c r="BG39" s="71"/>
      <c r="BH39" s="72"/>
      <c r="BI39" s="73"/>
      <c r="BJ39" s="71"/>
      <c r="BK39" s="71"/>
      <c r="BL39" s="72"/>
      <c r="BM39" s="73"/>
      <c r="BN39" s="71"/>
      <c r="BO39" s="71"/>
      <c r="BP39" s="72"/>
      <c r="BQ39" s="73"/>
      <c r="BR39" s="71"/>
      <c r="BS39" s="71"/>
      <c r="BT39" s="82"/>
      <c r="BU39" s="116">
        <f t="shared" si="0"/>
        <v>0</v>
      </c>
      <c r="BV39" s="116">
        <f t="shared" si="1"/>
        <v>0</v>
      </c>
      <c r="BW39" s="116">
        <f t="shared" si="2"/>
        <v>0</v>
      </c>
      <c r="BX39" s="117">
        <f t="shared" si="3"/>
        <v>0</v>
      </c>
      <c r="BY39" s="162">
        <f>(BU39*設定値!B21)+(BV39*設定値!B22)+(BW39*設定値!B23)</f>
        <v>0</v>
      </c>
      <c r="BZ39" s="163" t="str">
        <f>IF(L39=設定値!A26,設定値!B26,IF(L39=設定値!A27,設定値!B27,IF(L39=設定値!A28,設定値!B28,"")))</f>
        <v/>
      </c>
      <c r="CA39" s="163" t="str">
        <f t="shared" si="5"/>
        <v/>
      </c>
      <c r="CB39" s="164" t="str">
        <f t="shared" si="6"/>
        <v/>
      </c>
    </row>
    <row r="40" spans="1:80" ht="28" customHeight="1">
      <c r="A40" s="202" t="str">
        <f>IF(CB40&lt;&gt;"",利用申込書!W1,"")</f>
        <v/>
      </c>
      <c r="B40" s="91">
        <v>34</v>
      </c>
      <c r="C40" s="189"/>
      <c r="D40" s="153" t="s">
        <v>46</v>
      </c>
      <c r="E40" s="189"/>
      <c r="F40" s="95" t="s">
        <v>64</v>
      </c>
      <c r="G40" s="94" t="s">
        <v>64</v>
      </c>
      <c r="H40" s="153"/>
      <c r="I40" s="106"/>
      <c r="J40" s="204" t="s">
        <v>144</v>
      </c>
      <c r="K40" s="109"/>
      <c r="L40" s="94" t="s">
        <v>64</v>
      </c>
      <c r="M40" s="101"/>
      <c r="N40" s="98"/>
      <c r="O40" s="97" t="s">
        <v>148</v>
      </c>
      <c r="P40" s="193"/>
      <c r="Q40" s="71"/>
      <c r="R40" s="71"/>
      <c r="S40" s="71"/>
      <c r="T40" s="72"/>
      <c r="U40" s="73"/>
      <c r="V40" s="71"/>
      <c r="W40" s="71"/>
      <c r="X40" s="72"/>
      <c r="Y40" s="73"/>
      <c r="Z40" s="71"/>
      <c r="AA40" s="71"/>
      <c r="AB40" s="72"/>
      <c r="AC40" s="73"/>
      <c r="AD40" s="71"/>
      <c r="AE40" s="71"/>
      <c r="AF40" s="72"/>
      <c r="AG40" s="73"/>
      <c r="AH40" s="71"/>
      <c r="AI40" s="71"/>
      <c r="AJ40" s="72"/>
      <c r="AK40" s="73"/>
      <c r="AL40" s="71"/>
      <c r="AM40" s="71"/>
      <c r="AN40" s="72"/>
      <c r="AO40" s="73"/>
      <c r="AP40" s="71"/>
      <c r="AQ40" s="71"/>
      <c r="AR40" s="72"/>
      <c r="AS40" s="73"/>
      <c r="AT40" s="71"/>
      <c r="AU40" s="71"/>
      <c r="AV40" s="72"/>
      <c r="AW40" s="73"/>
      <c r="AX40" s="71"/>
      <c r="AY40" s="71"/>
      <c r="AZ40" s="72"/>
      <c r="BA40" s="73"/>
      <c r="BB40" s="71"/>
      <c r="BC40" s="71"/>
      <c r="BD40" s="72"/>
      <c r="BE40" s="73"/>
      <c r="BF40" s="71"/>
      <c r="BG40" s="71"/>
      <c r="BH40" s="72"/>
      <c r="BI40" s="73"/>
      <c r="BJ40" s="71"/>
      <c r="BK40" s="71"/>
      <c r="BL40" s="72"/>
      <c r="BM40" s="73"/>
      <c r="BN40" s="71"/>
      <c r="BO40" s="71"/>
      <c r="BP40" s="72"/>
      <c r="BQ40" s="73"/>
      <c r="BR40" s="71"/>
      <c r="BS40" s="71"/>
      <c r="BT40" s="82"/>
      <c r="BU40" s="116">
        <f t="shared" si="0"/>
        <v>0</v>
      </c>
      <c r="BV40" s="116">
        <f t="shared" si="1"/>
        <v>0</v>
      </c>
      <c r="BW40" s="116">
        <f t="shared" si="2"/>
        <v>0</v>
      </c>
      <c r="BX40" s="117">
        <f t="shared" si="3"/>
        <v>0</v>
      </c>
      <c r="BY40" s="162">
        <f>(BU40*設定値!B21)+(BV40*設定値!B22)+(BW40*設定値!B23)</f>
        <v>0</v>
      </c>
      <c r="BZ40" s="163" t="str">
        <f>IF(L40=設定値!A26,設定値!B26,IF(L40=設定値!A27,設定値!B27,IF(L40=設定値!A28,設定値!B28,"")))</f>
        <v/>
      </c>
      <c r="CA40" s="163" t="str">
        <f t="shared" si="5"/>
        <v/>
      </c>
      <c r="CB40" s="164" t="str">
        <f t="shared" si="6"/>
        <v/>
      </c>
    </row>
    <row r="41" spans="1:80" ht="28" customHeight="1" thickBot="1">
      <c r="A41" s="202" t="str">
        <f>IF(CB41&lt;&gt;"",利用申込書!W1,"")</f>
        <v/>
      </c>
      <c r="B41" s="92">
        <v>35</v>
      </c>
      <c r="C41" s="190"/>
      <c r="D41" s="153" t="s">
        <v>46</v>
      </c>
      <c r="E41" s="190"/>
      <c r="F41" s="95" t="s">
        <v>64</v>
      </c>
      <c r="G41" s="94" t="s">
        <v>64</v>
      </c>
      <c r="H41" s="154"/>
      <c r="I41" s="107"/>
      <c r="J41" s="205" t="s">
        <v>144</v>
      </c>
      <c r="K41" s="110"/>
      <c r="L41" s="94" t="s">
        <v>73</v>
      </c>
      <c r="M41" s="102"/>
      <c r="N41" s="98"/>
      <c r="O41" s="97" t="s">
        <v>148</v>
      </c>
      <c r="P41" s="194"/>
      <c r="Q41" s="75"/>
      <c r="R41" s="75"/>
      <c r="S41" s="75"/>
      <c r="T41" s="76"/>
      <c r="U41" s="77"/>
      <c r="V41" s="75"/>
      <c r="W41" s="75"/>
      <c r="X41" s="76"/>
      <c r="Y41" s="77"/>
      <c r="Z41" s="75"/>
      <c r="AA41" s="75"/>
      <c r="AB41" s="76"/>
      <c r="AC41" s="77"/>
      <c r="AD41" s="75"/>
      <c r="AE41" s="75"/>
      <c r="AF41" s="76"/>
      <c r="AG41" s="77"/>
      <c r="AH41" s="75"/>
      <c r="AI41" s="75"/>
      <c r="AJ41" s="76"/>
      <c r="AK41" s="77"/>
      <c r="AL41" s="75"/>
      <c r="AM41" s="75"/>
      <c r="AN41" s="76"/>
      <c r="AO41" s="77"/>
      <c r="AP41" s="75"/>
      <c r="AQ41" s="75"/>
      <c r="AR41" s="76"/>
      <c r="AS41" s="77"/>
      <c r="AT41" s="75"/>
      <c r="AU41" s="75"/>
      <c r="AV41" s="76"/>
      <c r="AW41" s="77"/>
      <c r="AX41" s="75"/>
      <c r="AY41" s="75"/>
      <c r="AZ41" s="76"/>
      <c r="BA41" s="77"/>
      <c r="BB41" s="75"/>
      <c r="BC41" s="75"/>
      <c r="BD41" s="76"/>
      <c r="BE41" s="77"/>
      <c r="BF41" s="75"/>
      <c r="BG41" s="75"/>
      <c r="BH41" s="76"/>
      <c r="BI41" s="77"/>
      <c r="BJ41" s="75"/>
      <c r="BK41" s="75"/>
      <c r="BL41" s="76"/>
      <c r="BM41" s="77"/>
      <c r="BN41" s="75"/>
      <c r="BO41" s="75"/>
      <c r="BP41" s="76"/>
      <c r="BQ41" s="77"/>
      <c r="BR41" s="75"/>
      <c r="BS41" s="75"/>
      <c r="BT41" s="83"/>
      <c r="BU41" s="116">
        <f t="shared" ref="BU41" si="7">SUMPRODUCT((MOD(COLUMN(Q41:BT41),4)=0)*(Q41:BT41&lt;&gt;""),Q41:BT41)</f>
        <v>0</v>
      </c>
      <c r="BV41" s="116">
        <f t="shared" si="1"/>
        <v>0</v>
      </c>
      <c r="BW41" s="116">
        <f t="shared" si="2"/>
        <v>0</v>
      </c>
      <c r="BX41" s="117">
        <f t="shared" si="3"/>
        <v>0</v>
      </c>
      <c r="BY41" s="165">
        <f>(BU41*設定値!B21)+(BV41*設定値!B22)+(BW41*設定値!B23)</f>
        <v>0</v>
      </c>
      <c r="BZ41" s="166" t="str">
        <f>IF(L41=設定値!A26,設定値!B26,IF(L41=設定値!A27,設定値!B27,IF(L41=設定値!A28,設定値!B28,"")))</f>
        <v/>
      </c>
      <c r="CA41" s="163" t="str">
        <f t="shared" si="5"/>
        <v/>
      </c>
      <c r="CB41" s="167" t="str">
        <f t="shared" si="6"/>
        <v/>
      </c>
    </row>
    <row r="42" spans="1:80" ht="28" customHeight="1" thickTop="1" thickBot="1">
      <c r="B42" s="195"/>
      <c r="C42" s="402" t="str">
        <f>"利用者合計　" &amp; "　合計　" &amp;  利用申込書!F20 +  利用申込書!F21 + 利用申込書!K20 &amp; "　名　　　" &amp; "　男　" &amp; 利用申込書!F20 &amp; "名　　　" &amp; "女　" &amp;  利用申込書!F21  &amp; "名　　" &amp; "無回答　" &amp;  利用申込書!K20  &amp; "名　　"</f>
        <v>利用者合計　　合計　7　名　　　　男　5名　　　女　2名　　無回答　0名　　</v>
      </c>
      <c r="D42" s="402"/>
      <c r="E42" s="402"/>
      <c r="F42" s="402"/>
      <c r="G42" s="402"/>
      <c r="H42" s="402"/>
      <c r="I42" s="402"/>
      <c r="J42" s="402"/>
      <c r="K42" s="402"/>
      <c r="L42" s="402"/>
      <c r="M42" s="402"/>
      <c r="N42" s="402"/>
      <c r="O42" s="402"/>
      <c r="P42" s="403"/>
      <c r="Q42" s="69">
        <f>SUM(Q7:Q41)</f>
        <v>0</v>
      </c>
      <c r="R42" s="80">
        <f>SUM(R7:R41)</f>
        <v>0</v>
      </c>
      <c r="S42" s="80">
        <f>SUM(S7:S41)</f>
        <v>0</v>
      </c>
      <c r="T42" s="78">
        <f>SUM(T7:T41)</f>
        <v>0</v>
      </c>
      <c r="U42" s="69">
        <f t="shared" ref="U42:AH42" si="8">SUM(U7:U41)</f>
        <v>0</v>
      </c>
      <c r="V42" s="67">
        <f t="shared" si="8"/>
        <v>0</v>
      </c>
      <c r="W42" s="67">
        <f t="shared" si="8"/>
        <v>0</v>
      </c>
      <c r="X42" s="78">
        <f t="shared" si="8"/>
        <v>0</v>
      </c>
      <c r="Y42" s="69">
        <f t="shared" si="8"/>
        <v>0</v>
      </c>
      <c r="Z42" s="67">
        <f t="shared" si="8"/>
        <v>0</v>
      </c>
      <c r="AA42" s="67">
        <f t="shared" si="8"/>
        <v>0</v>
      </c>
      <c r="AB42" s="78">
        <f t="shared" si="8"/>
        <v>0</v>
      </c>
      <c r="AC42" s="69">
        <f t="shared" si="8"/>
        <v>0</v>
      </c>
      <c r="AD42" s="67">
        <f t="shared" si="8"/>
        <v>0</v>
      </c>
      <c r="AE42" s="67">
        <f t="shared" si="8"/>
        <v>0</v>
      </c>
      <c r="AF42" s="78">
        <f t="shared" si="8"/>
        <v>0</v>
      </c>
      <c r="AG42" s="79">
        <f>SUM(AG7:AG41)</f>
        <v>0</v>
      </c>
      <c r="AH42" s="67">
        <f t="shared" si="8"/>
        <v>0</v>
      </c>
      <c r="AI42" s="67">
        <f t="shared" ref="AI42:BT42" si="9">SUM(AI7:AI41)</f>
        <v>0</v>
      </c>
      <c r="AJ42" s="78">
        <f t="shared" si="9"/>
        <v>0</v>
      </c>
      <c r="AK42" s="69">
        <f t="shared" si="9"/>
        <v>0</v>
      </c>
      <c r="AL42" s="67">
        <f t="shared" si="9"/>
        <v>0</v>
      </c>
      <c r="AM42" s="67">
        <f t="shared" si="9"/>
        <v>0</v>
      </c>
      <c r="AN42" s="78">
        <f t="shared" si="9"/>
        <v>0</v>
      </c>
      <c r="AO42" s="69">
        <f t="shared" si="9"/>
        <v>0</v>
      </c>
      <c r="AP42" s="67">
        <f t="shared" si="9"/>
        <v>0</v>
      </c>
      <c r="AQ42" s="67">
        <f t="shared" si="9"/>
        <v>0</v>
      </c>
      <c r="AR42" s="78">
        <f t="shared" si="9"/>
        <v>0</v>
      </c>
      <c r="AS42" s="69">
        <f t="shared" si="9"/>
        <v>0</v>
      </c>
      <c r="AT42" s="67">
        <f t="shared" si="9"/>
        <v>0</v>
      </c>
      <c r="AU42" s="67">
        <f t="shared" si="9"/>
        <v>0</v>
      </c>
      <c r="AV42" s="78">
        <f t="shared" si="9"/>
        <v>0</v>
      </c>
      <c r="AW42" s="69">
        <f t="shared" si="9"/>
        <v>0</v>
      </c>
      <c r="AX42" s="67">
        <f t="shared" si="9"/>
        <v>0</v>
      </c>
      <c r="AY42" s="67">
        <f t="shared" si="9"/>
        <v>0</v>
      </c>
      <c r="AZ42" s="78">
        <f t="shared" si="9"/>
        <v>0</v>
      </c>
      <c r="BA42" s="69">
        <f t="shared" si="9"/>
        <v>0</v>
      </c>
      <c r="BB42" s="67">
        <f t="shared" si="9"/>
        <v>0</v>
      </c>
      <c r="BC42" s="67">
        <f t="shared" si="9"/>
        <v>0</v>
      </c>
      <c r="BD42" s="158">
        <f>SUM(BD7:BD41)</f>
        <v>0</v>
      </c>
      <c r="BE42" s="69">
        <f t="shared" si="9"/>
        <v>0</v>
      </c>
      <c r="BF42" s="67">
        <f t="shared" si="9"/>
        <v>0</v>
      </c>
      <c r="BG42" s="67">
        <f t="shared" si="9"/>
        <v>0</v>
      </c>
      <c r="BH42" s="78">
        <f t="shared" si="9"/>
        <v>0</v>
      </c>
      <c r="BI42" s="69">
        <f t="shared" si="9"/>
        <v>0</v>
      </c>
      <c r="BJ42" s="67">
        <f t="shared" si="9"/>
        <v>0</v>
      </c>
      <c r="BK42" s="67">
        <f t="shared" si="9"/>
        <v>0</v>
      </c>
      <c r="BL42" s="78">
        <f t="shared" si="9"/>
        <v>0</v>
      </c>
      <c r="BM42" s="69">
        <f t="shared" si="9"/>
        <v>0</v>
      </c>
      <c r="BN42" s="67">
        <f t="shared" si="9"/>
        <v>0</v>
      </c>
      <c r="BO42" s="67">
        <f t="shared" si="9"/>
        <v>0</v>
      </c>
      <c r="BP42" s="78">
        <f t="shared" si="9"/>
        <v>0</v>
      </c>
      <c r="BQ42" s="69">
        <f t="shared" si="9"/>
        <v>0</v>
      </c>
      <c r="BR42" s="67">
        <f t="shared" si="9"/>
        <v>0</v>
      </c>
      <c r="BS42" s="67">
        <f t="shared" si="9"/>
        <v>0</v>
      </c>
      <c r="BT42" s="84">
        <f t="shared" si="9"/>
        <v>0</v>
      </c>
      <c r="BU42" s="118">
        <f>SUM(BU6:BU41)</f>
        <v>0</v>
      </c>
      <c r="BV42" s="119">
        <f>SUM(BV6:BV41)</f>
        <v>0</v>
      </c>
      <c r="BW42" s="119">
        <f>SUM(BW6:BW41)</f>
        <v>0</v>
      </c>
      <c r="BX42" s="120">
        <f>SUM(BX6:BX41)</f>
        <v>0</v>
      </c>
      <c r="BY42" s="168">
        <f>SUM(BY7:BY41)</f>
        <v>0</v>
      </c>
      <c r="BZ42" s="169"/>
      <c r="CA42" s="170">
        <f>SUM(CA7:CA41)</f>
        <v>0</v>
      </c>
      <c r="CB42" s="171">
        <f>SUM(CB7:CB41)</f>
        <v>0</v>
      </c>
    </row>
    <row r="43" spans="1:80" ht="35" customHeight="1">
      <c r="C43" s="404"/>
      <c r="D43" s="405"/>
      <c r="E43" s="405"/>
      <c r="F43" s="405"/>
      <c r="G43" s="405"/>
      <c r="H43" s="405"/>
      <c r="I43" s="405"/>
      <c r="J43" s="405"/>
      <c r="K43" s="405"/>
      <c r="L43" s="405"/>
      <c r="M43" s="405"/>
      <c r="N43" s="405"/>
      <c r="O43" s="405"/>
    </row>
    <row r="44" spans="1:80" ht="19.5" customHeight="1">
      <c r="E44" s="89" t="s">
        <v>233</v>
      </c>
      <c r="F44" s="89" t="s">
        <v>241</v>
      </c>
      <c r="G44" s="89" t="s">
        <v>240</v>
      </c>
      <c r="H44" s="389" t="s">
        <v>242</v>
      </c>
      <c r="I44" s="390"/>
      <c r="J44" s="391"/>
      <c r="K44" s="156"/>
    </row>
    <row r="45" spans="1:80" ht="19.5" customHeight="1">
      <c r="E45" s="85" t="s">
        <v>234</v>
      </c>
      <c r="F45" s="113">
        <f>BU42</f>
        <v>0</v>
      </c>
      <c r="G45" s="111">
        <f>設定値!B21</f>
        <v>300</v>
      </c>
      <c r="H45" s="434">
        <f>F45*G45</f>
        <v>0</v>
      </c>
      <c r="I45" s="435"/>
      <c r="J45" s="183" t="s">
        <v>279</v>
      </c>
      <c r="K45" s="155"/>
    </row>
    <row r="46" spans="1:80" ht="19.5" customHeight="1">
      <c r="E46" s="85" t="s">
        <v>235</v>
      </c>
      <c r="F46" s="113">
        <f>BV42</f>
        <v>0</v>
      </c>
      <c r="G46" s="111">
        <f>設定値!B22</f>
        <v>400</v>
      </c>
      <c r="H46" s="434">
        <f t="shared" ref="H46:H50" si="10">F46*G46</f>
        <v>0</v>
      </c>
      <c r="I46" s="435"/>
      <c r="J46" s="184" t="s">
        <v>279</v>
      </c>
      <c r="K46" s="155"/>
    </row>
    <row r="47" spans="1:80" ht="19.5" customHeight="1">
      <c r="E47" s="85" t="s">
        <v>236</v>
      </c>
      <c r="F47" s="113">
        <f>BW42</f>
        <v>0</v>
      </c>
      <c r="G47" s="111">
        <f>設定値!B23</f>
        <v>500</v>
      </c>
      <c r="H47" s="434">
        <f t="shared" si="10"/>
        <v>0</v>
      </c>
      <c r="I47" s="435"/>
      <c r="J47" s="184" t="s">
        <v>279</v>
      </c>
      <c r="K47" s="155"/>
    </row>
    <row r="48" spans="1:80" ht="19.5" customHeight="1">
      <c r="E48" s="85" t="s">
        <v>238</v>
      </c>
      <c r="F48" s="113">
        <f>SUMIF(L7:L41,"一般",BX7:BX41)</f>
        <v>0</v>
      </c>
      <c r="G48" s="111">
        <f>設定値!B26</f>
        <v>1700</v>
      </c>
      <c r="H48" s="434">
        <f t="shared" si="10"/>
        <v>0</v>
      </c>
      <c r="I48" s="435"/>
      <c r="J48" s="184" t="s">
        <v>279</v>
      </c>
      <c r="K48" s="155"/>
    </row>
    <row r="49" spans="5:11" ht="19.5" customHeight="1">
      <c r="E49" s="85" t="s">
        <v>237</v>
      </c>
      <c r="F49" s="113">
        <f>SUMIF(L7:L41,"長期学生",BX7:BX41)</f>
        <v>0</v>
      </c>
      <c r="G49" s="111">
        <f>設定値!B27</f>
        <v>1000</v>
      </c>
      <c r="H49" s="434">
        <f t="shared" si="10"/>
        <v>0</v>
      </c>
      <c r="I49" s="435"/>
      <c r="J49" s="184" t="s">
        <v>279</v>
      </c>
      <c r="K49" s="155"/>
    </row>
    <row r="50" spans="5:11" ht="19.5" customHeight="1" thickBot="1">
      <c r="E50" s="86" t="s">
        <v>239</v>
      </c>
      <c r="F50" s="114">
        <f>SUMIF(L7:L41,"式根島ST",BX7:BX41)</f>
        <v>0</v>
      </c>
      <c r="G50" s="112">
        <f>設定値!B28</f>
        <v>700</v>
      </c>
      <c r="H50" s="409">
        <f t="shared" si="10"/>
        <v>0</v>
      </c>
      <c r="I50" s="410"/>
      <c r="J50" s="185" t="s">
        <v>279</v>
      </c>
      <c r="K50" s="155"/>
    </row>
    <row r="51" spans="5:11" ht="20.25" customHeight="1" thickTop="1">
      <c r="E51" s="87" t="s">
        <v>242</v>
      </c>
      <c r="F51" s="115">
        <f>SUM(F45:F50)</f>
        <v>0</v>
      </c>
      <c r="G51" s="88"/>
      <c r="H51" s="411">
        <f>SUM(H45:J50)</f>
        <v>0</v>
      </c>
      <c r="I51" s="412"/>
      <c r="J51" s="201" t="s">
        <v>283</v>
      </c>
      <c r="K51" s="155"/>
    </row>
  </sheetData>
  <sheetProtection selectLockedCells="1"/>
  <protectedRanges>
    <protectedRange sqref="C7:D7 C8:C18 D8:D41" name="範囲1"/>
    <protectedRange sqref="E7:F7 E8:E18 F8:F41" name="範囲1_1"/>
    <protectedRange sqref="I7:I18" name="範囲1_3"/>
    <protectedRange sqref="K7:K18" name="範囲1_5"/>
    <protectedRange sqref="M8:M18" name="範囲1_8"/>
  </protectedRanges>
  <dataConsolidate/>
  <mergeCells count="55">
    <mergeCell ref="H50:I50"/>
    <mergeCell ref="H51:I51"/>
    <mergeCell ref="BU2:CB4"/>
    <mergeCell ref="BY5:BY6"/>
    <mergeCell ref="BZ5:BZ6"/>
    <mergeCell ref="CA5:CA6"/>
    <mergeCell ref="CB5:CB6"/>
    <mergeCell ref="BU5:BU6"/>
    <mergeCell ref="BV5:BV6"/>
    <mergeCell ref="BW5:BW6"/>
    <mergeCell ref="BX5:BX6"/>
    <mergeCell ref="H45:I45"/>
    <mergeCell ref="H46:I46"/>
    <mergeCell ref="H47:I47"/>
    <mergeCell ref="H48:I48"/>
    <mergeCell ref="H49:I49"/>
    <mergeCell ref="H44:J44"/>
    <mergeCell ref="Q4:T4"/>
    <mergeCell ref="M5:N5"/>
    <mergeCell ref="P5:P6"/>
    <mergeCell ref="O5:O6"/>
    <mergeCell ref="I5:K5"/>
    <mergeCell ref="C42:P42"/>
    <mergeCell ref="C43:O43"/>
    <mergeCell ref="B4:N4"/>
    <mergeCell ref="B1:C1"/>
    <mergeCell ref="BM3:BP3"/>
    <mergeCell ref="BQ3:BT3"/>
    <mergeCell ref="AG3:AJ3"/>
    <mergeCell ref="AK3:AN3"/>
    <mergeCell ref="AO3:AR3"/>
    <mergeCell ref="AS3:AV3"/>
    <mergeCell ref="AW3:AZ3"/>
    <mergeCell ref="BA3:BD3"/>
    <mergeCell ref="BE3:BH3"/>
    <mergeCell ref="BI3:BL3"/>
    <mergeCell ref="AC3:AF3"/>
    <mergeCell ref="Q3:T3"/>
    <mergeCell ref="U3:X3"/>
    <mergeCell ref="Y3:AB3"/>
    <mergeCell ref="Q2:BT2"/>
    <mergeCell ref="AK4:AN4"/>
    <mergeCell ref="BM4:BP4"/>
    <mergeCell ref="BQ4:BT4"/>
    <mergeCell ref="AO4:AR4"/>
    <mergeCell ref="AS4:AV4"/>
    <mergeCell ref="AW4:AZ4"/>
    <mergeCell ref="BA4:BD4"/>
    <mergeCell ref="BE4:BH4"/>
    <mergeCell ref="BI4:BL4"/>
    <mergeCell ref="U4:X4"/>
    <mergeCell ref="Y4:AB4"/>
    <mergeCell ref="AC4:AF4"/>
    <mergeCell ref="B2:N3"/>
    <mergeCell ref="AG4:AJ4"/>
  </mergeCells>
  <phoneticPr fontId="1"/>
  <conditionalFormatting sqref="L6">
    <cfRule type="cellIs" dxfId="54" priority="118" operator="equal">
      <formula>"選択"</formula>
    </cfRule>
  </conditionalFormatting>
  <conditionalFormatting sqref="N6">
    <cfRule type="cellIs" dxfId="52" priority="84" operator="equal">
      <formula>"選択"</formula>
    </cfRule>
  </conditionalFormatting>
  <conditionalFormatting sqref="N7:N41">
    <cfRule type="cellIs" dxfId="51" priority="88" operator="equal">
      <formula>"選択"</formula>
    </cfRule>
  </conditionalFormatting>
  <conditionalFormatting sqref="O7:O41">
    <cfRule type="cellIs" dxfId="50" priority="79" operator="equal">
      <formula>"あり"</formula>
    </cfRule>
  </conditionalFormatting>
  <conditionalFormatting sqref="Q5:Q42">
    <cfRule type="expression" dxfId="49" priority="14">
      <formula>WEEKDAY($Q$3)=2</formula>
    </cfRule>
  </conditionalFormatting>
  <conditionalFormatting sqref="Q5:T42">
    <cfRule type="expression" dxfId="48" priority="48">
      <formula>WEEKDAY($Q$3)=1</formula>
    </cfRule>
    <cfRule type="expression" dxfId="47" priority="49">
      <formula>WEEKDAY($Q$3)=7</formula>
    </cfRule>
  </conditionalFormatting>
  <conditionalFormatting sqref="Q4:BT4">
    <cfRule type="cellIs" dxfId="46" priority="58" operator="equal">
      <formula>"日"</formula>
    </cfRule>
    <cfRule type="cellIs" dxfId="45" priority="59" operator="equal">
      <formula>"土"</formula>
    </cfRule>
  </conditionalFormatting>
  <conditionalFormatting sqref="Q5:BT42">
    <cfRule type="expression" dxfId="44" priority="66">
      <formula>MOD(COLUMN(),4)=0</formula>
    </cfRule>
  </conditionalFormatting>
  <conditionalFormatting sqref="U5:U42">
    <cfRule type="expression" dxfId="43" priority="12">
      <formula>WEEKDAY($U$3)=2</formula>
    </cfRule>
  </conditionalFormatting>
  <conditionalFormatting sqref="U5:X42">
    <cfRule type="expression" dxfId="42" priority="47">
      <formula>WEEKDAY($U$3)=7</formula>
    </cfRule>
    <cfRule type="expression" dxfId="41" priority="46">
      <formula>WEEKDAY($U$3)=1</formula>
    </cfRule>
  </conditionalFormatting>
  <conditionalFormatting sqref="Y5:Y42">
    <cfRule type="expression" dxfId="40" priority="11">
      <formula>WEEKDAY($Y$3)=2</formula>
    </cfRule>
  </conditionalFormatting>
  <conditionalFormatting sqref="Y5:AB42">
    <cfRule type="expression" dxfId="39" priority="44">
      <formula>WEEKDAY($Y$3)=1</formula>
    </cfRule>
    <cfRule type="expression" dxfId="38" priority="45">
      <formula>WEEKDAY($Y$3)=7</formula>
    </cfRule>
  </conditionalFormatting>
  <conditionalFormatting sqref="AC5:AC42">
    <cfRule type="expression" dxfId="37" priority="10">
      <formula>WEEKDAY($AC$3)=2</formula>
    </cfRule>
  </conditionalFormatting>
  <conditionalFormatting sqref="AC5:AF42">
    <cfRule type="expression" dxfId="36" priority="42">
      <formula>WEEKDAY($AC$3)=1</formula>
    </cfRule>
    <cfRule type="expression" dxfId="35" priority="43">
      <formula>WEEKDAY($AC$3)=7</formula>
    </cfRule>
  </conditionalFormatting>
  <conditionalFormatting sqref="AG5:AG42">
    <cfRule type="expression" dxfId="34" priority="9">
      <formula>WEEKDAY($AG$3)=2</formula>
    </cfRule>
  </conditionalFormatting>
  <conditionalFormatting sqref="AG5:AJ42">
    <cfRule type="expression" dxfId="33" priority="40">
      <formula>WEEKDAY($AG$3)=1</formula>
    </cfRule>
    <cfRule type="expression" dxfId="32" priority="41">
      <formula>WEEKDAY($AG$3)=7</formula>
    </cfRule>
  </conditionalFormatting>
  <conditionalFormatting sqref="AK5:AK42">
    <cfRule type="expression" dxfId="31" priority="13">
      <formula>WEEKDAY($AK$3)=2</formula>
    </cfRule>
  </conditionalFormatting>
  <conditionalFormatting sqref="AK5:AN42">
    <cfRule type="expression" dxfId="30" priority="51">
      <formula>WEEKDAY($AK$3)=7</formula>
    </cfRule>
    <cfRule type="expression" dxfId="29" priority="39">
      <formula>WEEKDAY($AK$3)=1</formula>
    </cfRule>
  </conditionalFormatting>
  <conditionalFormatting sqref="AO5:AO42">
    <cfRule type="expression" dxfId="28" priority="8">
      <formula>WEEKDAY($AO$3)=2</formula>
    </cfRule>
  </conditionalFormatting>
  <conditionalFormatting sqref="AO5:AR42">
    <cfRule type="expression" dxfId="27" priority="50">
      <formula>WEEKDAY($AO$3)=1</formula>
    </cfRule>
    <cfRule type="expression" dxfId="26" priority="38">
      <formula>WEEKDAY($AO$3)=7</formula>
    </cfRule>
  </conditionalFormatting>
  <conditionalFormatting sqref="AS5:AS42">
    <cfRule type="expression" dxfId="25" priority="7">
      <formula>WEEKDAY($AS$3)=2</formula>
    </cfRule>
  </conditionalFormatting>
  <conditionalFormatting sqref="AS5:AV42">
    <cfRule type="expression" dxfId="24" priority="36">
      <formula>WEEKDAY($AS$3)=1</formula>
    </cfRule>
    <cfRule type="expression" dxfId="23" priority="37">
      <formula>WEEKDAY($AS$3)=7</formula>
    </cfRule>
  </conditionalFormatting>
  <conditionalFormatting sqref="AW5:AW42">
    <cfRule type="expression" dxfId="22" priority="6">
      <formula>WEEKDAY($AW$3)=2</formula>
    </cfRule>
  </conditionalFormatting>
  <conditionalFormatting sqref="AW5:AZ42">
    <cfRule type="expression" dxfId="21" priority="34">
      <formula>WEEKDAY($AW$3)=1</formula>
    </cfRule>
    <cfRule type="expression" dxfId="20" priority="35">
      <formula>WEEKDAY($AW$3)=7</formula>
    </cfRule>
  </conditionalFormatting>
  <conditionalFormatting sqref="BA5:BA42">
    <cfRule type="expression" dxfId="19" priority="5">
      <formula>WEEKDAY($BA$3)=2</formula>
    </cfRule>
  </conditionalFormatting>
  <conditionalFormatting sqref="BA5:BD42">
    <cfRule type="expression" dxfId="18" priority="33">
      <formula>WEEKDAY($BA$3)=7</formula>
    </cfRule>
    <cfRule type="expression" dxfId="17" priority="32">
      <formula>WEEKDAY($BA$3)=1</formula>
    </cfRule>
  </conditionalFormatting>
  <conditionalFormatting sqref="BE5:BE42">
    <cfRule type="expression" dxfId="16" priority="4">
      <formula>WEEKDAY($BE$3)=2</formula>
    </cfRule>
  </conditionalFormatting>
  <conditionalFormatting sqref="BE5:BH42">
    <cfRule type="expression" dxfId="15" priority="31">
      <formula>WEEKDAY($BE$3)=7</formula>
    </cfRule>
    <cfRule type="expression" dxfId="14" priority="30">
      <formula>WEEKDAY($BE$3)=1</formula>
    </cfRule>
  </conditionalFormatting>
  <conditionalFormatting sqref="BI5:BI42">
    <cfRule type="expression" dxfId="13" priority="3">
      <formula>WEEKDAY($BI$3)=2</formula>
    </cfRule>
  </conditionalFormatting>
  <conditionalFormatting sqref="BI5:BL42">
    <cfRule type="expression" dxfId="12" priority="29">
      <formula>WEEKDAY($BI$3)=7</formula>
    </cfRule>
    <cfRule type="expression" dxfId="11" priority="28">
      <formula>WEEKDAY($BI$3)=1</formula>
    </cfRule>
  </conditionalFormatting>
  <conditionalFormatting sqref="BM5:BM42">
    <cfRule type="expression" dxfId="10" priority="2">
      <formula>WEEKDAY($BM$3)=2</formula>
    </cfRule>
  </conditionalFormatting>
  <conditionalFormatting sqref="BM5:BP42">
    <cfRule type="expression" dxfId="9" priority="27">
      <formula>WEEKDAY($BM$3)=7</formula>
    </cfRule>
    <cfRule type="expression" dxfId="8" priority="26">
      <formula>WEEKDAY($BM$3)=1</formula>
    </cfRule>
  </conditionalFormatting>
  <conditionalFormatting sqref="BQ5:BQ42">
    <cfRule type="expression" dxfId="7" priority="1">
      <formula>WEEKDAY($BQ$3)=2</formula>
    </cfRule>
  </conditionalFormatting>
  <conditionalFormatting sqref="BQ5:BT42">
    <cfRule type="expression" dxfId="6" priority="25">
      <formula>WEEKDAY($BQ$3)=7</formula>
    </cfRule>
    <cfRule type="expression" dxfId="5" priority="24">
      <formula>WEEKDAY($BQ$3)=1</formula>
    </cfRule>
  </conditionalFormatting>
  <dataValidations count="5">
    <dataValidation type="list" allowBlank="1" showInputMessage="1" showErrorMessage="1" sqref="L6" xr:uid="{00000000-0002-0000-0200-000000000000}">
      <formula1>"選択,一般(下田),長期学生(下田),式根島"</formula1>
    </dataValidation>
    <dataValidation type="list" allowBlank="1" showInputMessage="1" showErrorMessage="1" sqref="O7:O41" xr:uid="{00000000-0002-0000-0200-000001000000}">
      <formula1>"なし,あり"</formula1>
    </dataValidation>
    <dataValidation type="list" allowBlank="1" showInputMessage="1" showErrorMessage="1" sqref="G6" xr:uid="{00000000-0002-0000-0200-000002000000}">
      <formula1>"教員,大学院生,学生,研究員,その他"</formula1>
    </dataValidation>
    <dataValidation imeMode="halfAlpha" allowBlank="1" showInputMessage="1" showErrorMessage="1" sqref="I7:I41 K7:K41" xr:uid="{73CC146B-2A3D-4220-A28A-BF147D837450}"/>
    <dataValidation type="whole" imeMode="halfAlpha" operator="greaterThan" allowBlank="1" showInputMessage="1" showErrorMessage="1" sqref="Q7:BT41" xr:uid="{7A10F65C-DE4E-4DE3-919F-74B4D2D49DD2}">
      <formula1>0</formula1>
    </dataValidation>
  </dataValidations>
  <pageMargins left="0.25" right="0.25" top="0.75" bottom="0.31" header="0.3" footer="0.16"/>
  <pageSetup paperSize="9" scale="31" orientation="landscape" copies="15" r:id="rId1"/>
  <extLst>
    <ext xmlns:x14="http://schemas.microsoft.com/office/spreadsheetml/2009/9/main" uri="{78C0D931-6437-407d-A8EE-F0AAD7539E65}">
      <x14:conditionalFormattings>
        <x14:conditionalFormatting xmlns:xm="http://schemas.microsoft.com/office/excel/2006/main">
          <x14:cfRule type="cellIs" priority="22" operator="equal" id="{D6CC696A-FD4C-4FEC-92BF-9A03B17C2E17}">
            <xm:f>設定値!$M$4</xm:f>
            <x14:dxf>
              <font>
                <color rgb="FFFF0000"/>
              </font>
              <fill>
                <patternFill>
                  <bgColor rgb="FFFFCCCC"/>
                </patternFill>
              </fill>
            </x14:dxf>
          </x14:cfRule>
          <xm:sqref>D6</xm:sqref>
        </x14:conditionalFormatting>
        <x14:conditionalFormatting xmlns:xm="http://schemas.microsoft.com/office/excel/2006/main">
          <x14:cfRule type="cellIs" priority="17" operator="equal" id="{A8FDD209-E661-41B9-954D-2DFF1500D8DD}">
            <xm:f>設定値!$M$3</xm:f>
            <x14:dxf>
              <font>
                <color rgb="FFFF0000"/>
              </font>
            </x14:dxf>
          </x14:cfRule>
          <x14:cfRule type="cellIs" priority="21" operator="equal" id="{CF64355F-E330-47C2-8669-7CB6342C1EFC}">
            <xm:f>設定値!$M$5</xm:f>
            <x14:dxf>
              <font>
                <color rgb="FFFF0000"/>
              </font>
              <fill>
                <patternFill>
                  <bgColor rgb="FFFFCCCC"/>
                </patternFill>
              </fill>
            </x14:dxf>
          </x14:cfRule>
          <xm:sqref>D7:D41</xm:sqref>
        </x14:conditionalFormatting>
        <x14:conditionalFormatting xmlns:xm="http://schemas.microsoft.com/office/excel/2006/main">
          <x14:cfRule type="cellIs" priority="123" operator="equal" id="{4EF4863E-D75B-8741-9041-7DC4DBF2E0E3}">
            <xm:f>設定値!$B$2</xm:f>
            <x14:dxf>
              <font>
                <color rgb="FFFF0000"/>
              </font>
              <fill>
                <patternFill>
                  <bgColor rgb="FFFFCCCC"/>
                </patternFill>
              </fill>
            </x14:dxf>
          </x14:cfRule>
          <xm:sqref>F7:F41</xm:sqref>
        </x14:conditionalFormatting>
        <x14:conditionalFormatting xmlns:xm="http://schemas.microsoft.com/office/excel/2006/main">
          <x14:cfRule type="cellIs" priority="23" operator="equal" id="{DAD29792-263E-4D8F-8C17-0B1D625634DA}">
            <xm:f>設定値!$C$7</xm:f>
            <x14:dxf>
              <font>
                <color rgb="FFFF0000"/>
              </font>
              <fill>
                <patternFill>
                  <bgColor rgb="FFFFCCCC"/>
                </patternFill>
              </fill>
            </x14:dxf>
          </x14:cfRule>
          <xm:sqref>G7:H41</xm:sqref>
        </x14:conditionalFormatting>
        <x14:conditionalFormatting xmlns:xm="http://schemas.microsoft.com/office/excel/2006/main">
          <x14:cfRule type="cellIs" priority="120" operator="equal" id="{F9848031-487F-435C-8724-294041C2E7A1}">
            <xm:f>設定値!$A$29</xm:f>
            <x14:dxf>
              <font>
                <color rgb="FFFF0000"/>
              </font>
              <fill>
                <patternFill>
                  <bgColor rgb="FFFFC7CE"/>
                </patternFill>
              </fill>
            </x14:dxf>
          </x14:cfRule>
          <xm:sqref>L7:L41</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promptTitle="性別" prompt="選択してください" xr:uid="{00000000-0002-0000-0200-000003000000}">
          <x14:formula1>
            <xm:f>設定値!$M$2:$M$4</xm:f>
          </x14:formula1>
          <xm:sqref>D6</xm:sqref>
        </x14:dataValidation>
        <x14:dataValidation type="list" allowBlank="1" showInputMessage="1" showErrorMessage="1" xr:uid="{00000000-0002-0000-0200-000004000000}">
          <x14:formula1>
            <xm:f>設定値!$A$26:$A$29</xm:f>
          </x14:formula1>
          <xm:sqref>L7:L41</xm:sqref>
        </x14:dataValidation>
        <x14:dataValidation type="list" allowBlank="1" showInputMessage="1" showErrorMessage="1" promptTitle="職名" prompt="リストから選択してください" xr:uid="{00000000-0002-0000-0200-000006000000}">
          <x14:formula1>
            <xm:f>設定値!$C$2:$C$7</xm:f>
          </x14:formula1>
          <xm:sqref>G7:G41</xm:sqref>
        </x14:dataValidation>
        <x14:dataValidation type="list" allowBlank="1" showInputMessage="1" showErrorMessage="1" promptTitle="所属機関" prompt="リストから選択" xr:uid="{00000000-0002-0000-0200-000005000000}">
          <x14:formula1>
            <xm:f>設定値!$B$3:$B$11</xm:f>
          </x14:formula1>
          <xm:sqref>F8:F41</xm:sqref>
        </x14:dataValidation>
        <x14:dataValidation type="list" allowBlank="1" showInputMessage="1" showErrorMessage="1" promptTitle="所属機関" prompt="リストから選択" xr:uid="{768316DC-96CF-5C44-8193-D2DA70D0D4EE}">
          <x14:formula1>
            <xm:f>設定値!$B$2:$B$11</xm:f>
          </x14:formula1>
          <xm:sqref>F7</xm:sqref>
        </x14:dataValidation>
        <x14:dataValidation type="list" allowBlank="1" showInputMessage="1" showErrorMessage="1" promptTitle="性別" prompt="選択してください" xr:uid="{E1D3C4DD-B47E-40CE-BC42-8CF2E8D7F612}">
          <x14:formula1>
            <xm:f>設定値!$M$2:$M$5</xm:f>
          </x14:formula1>
          <xm:sqref>D7:D41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92D050"/>
    <pageSetUpPr fitToPage="1"/>
  </sheetPr>
  <dimension ref="A1:AD37"/>
  <sheetViews>
    <sheetView view="pageBreakPreview" zoomScaleNormal="119" zoomScaleSheetLayoutView="100" workbookViewId="0">
      <pane ySplit="1" topLeftCell="A2" activePane="bottomLeft" state="frozen"/>
      <selection activeCell="C7" sqref="C7"/>
      <selection pane="bottomLeft" activeCell="U3" sqref="U3:AB3"/>
    </sheetView>
  </sheetViews>
  <sheetFormatPr baseColWidth="10" defaultColWidth="7.5" defaultRowHeight="25.5" customHeight="1"/>
  <cols>
    <col min="1" max="1" width="2.5" style="2" customWidth="1"/>
    <col min="2" max="2" width="3" style="2" customWidth="1"/>
    <col min="3" max="3" width="7" style="1" customWidth="1"/>
    <col min="4" max="29" width="3" style="1" customWidth="1"/>
    <col min="30" max="30" width="2.5" style="1" customWidth="1"/>
    <col min="31" max="16384" width="7.5" style="1"/>
  </cols>
  <sheetData>
    <row r="1" spans="1:30" s="14" customFormat="1" ht="25.5" customHeight="1">
      <c r="A1" s="530" t="s">
        <v>149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2"/>
    </row>
    <row r="2" spans="1:30" ht="25.5" customHeight="1">
      <c r="A2" s="10"/>
      <c r="B2" s="1"/>
      <c r="C2" s="13"/>
    </row>
    <row r="3" spans="1:30" ht="25.5" customHeight="1">
      <c r="A3" s="10"/>
      <c r="B3" s="489" t="s">
        <v>150</v>
      </c>
      <c r="C3" s="489"/>
      <c r="D3" s="489"/>
      <c r="E3" s="489"/>
      <c r="F3" s="489"/>
      <c r="G3" s="489"/>
      <c r="H3" s="489"/>
      <c r="I3" s="489"/>
      <c r="J3" s="489"/>
      <c r="K3" s="489"/>
      <c r="L3" s="489"/>
      <c r="M3" s="489"/>
      <c r="N3" s="489"/>
      <c r="O3" s="489"/>
      <c r="P3" s="489"/>
      <c r="Q3" s="489"/>
      <c r="R3" s="489"/>
      <c r="S3" s="489"/>
      <c r="T3" s="489"/>
      <c r="U3" s="484">
        <f>利用申込書!V3</f>
        <v>46114</v>
      </c>
      <c r="V3" s="485"/>
      <c r="W3" s="485"/>
      <c r="X3" s="485"/>
      <c r="Y3" s="485"/>
      <c r="Z3" s="485"/>
      <c r="AA3" s="485"/>
      <c r="AB3" s="486"/>
      <c r="AC3" s="176"/>
    </row>
    <row r="4" spans="1:30" ht="25.5" customHeight="1">
      <c r="A4" s="10"/>
      <c r="B4" s="121"/>
      <c r="C4" s="439" t="s">
        <v>77</v>
      </c>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row>
    <row r="5" spans="1:30" ht="25.5" customHeight="1">
      <c r="A5" s="10"/>
      <c r="B5" s="121"/>
      <c r="C5" s="177"/>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row>
    <row r="6" spans="1:30" ht="36.75" customHeight="1">
      <c r="A6" s="10"/>
      <c r="B6" s="490" t="s">
        <v>151</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2"/>
    </row>
    <row r="7" spans="1:30" ht="25.5" customHeight="1">
      <c r="A7" s="10"/>
      <c r="B7" s="178"/>
      <c r="C7" s="179"/>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row>
    <row r="8" spans="1:30" ht="30" customHeight="1">
      <c r="A8" s="9"/>
      <c r="B8" s="448" t="s">
        <v>152</v>
      </c>
      <c r="C8" s="448"/>
      <c r="D8" s="448"/>
      <c r="E8" s="448"/>
      <c r="F8" s="448"/>
      <c r="G8" s="448"/>
      <c r="H8" s="448"/>
      <c r="I8" s="493"/>
      <c r="J8" s="494"/>
      <c r="K8" s="494"/>
      <c r="L8" s="494"/>
      <c r="M8" s="494"/>
      <c r="N8" s="494"/>
      <c r="O8" s="494"/>
      <c r="P8" s="494"/>
      <c r="Q8" s="494"/>
      <c r="R8" s="494"/>
      <c r="S8" s="494"/>
      <c r="T8" s="494"/>
      <c r="U8" s="494"/>
      <c r="V8" s="494"/>
      <c r="W8" s="494"/>
      <c r="X8" s="494"/>
      <c r="Y8" s="494"/>
      <c r="Z8" s="494"/>
      <c r="AA8" s="494"/>
      <c r="AB8" s="494"/>
      <c r="AC8" s="495"/>
    </row>
    <row r="9" spans="1:30" ht="38.25" customHeight="1">
      <c r="A9" s="9"/>
      <c r="B9" s="448" t="s">
        <v>153</v>
      </c>
      <c r="C9" s="448"/>
      <c r="D9" s="448"/>
      <c r="E9" s="448"/>
      <c r="F9" s="448"/>
      <c r="G9" s="448"/>
      <c r="H9" s="448"/>
      <c r="I9" s="496"/>
      <c r="J9" s="497"/>
      <c r="K9" s="497"/>
      <c r="L9" s="497"/>
      <c r="M9" s="497"/>
      <c r="N9" s="497"/>
      <c r="O9" s="497"/>
      <c r="P9" s="497"/>
      <c r="Q9" s="497"/>
      <c r="R9" s="497"/>
      <c r="S9" s="497"/>
      <c r="T9" s="497"/>
      <c r="U9" s="497"/>
      <c r="V9" s="497"/>
      <c r="W9" s="497"/>
      <c r="X9" s="497"/>
      <c r="Y9" s="497"/>
      <c r="Z9" s="497"/>
      <c r="AA9" s="497"/>
      <c r="AB9" s="497"/>
      <c r="AC9" s="498"/>
    </row>
    <row r="10" spans="1:30" ht="25.5" customHeight="1">
      <c r="A10" s="9"/>
      <c r="B10" s="448" t="s">
        <v>154</v>
      </c>
      <c r="C10" s="448"/>
      <c r="D10" s="448"/>
      <c r="E10" s="448"/>
      <c r="F10" s="448"/>
      <c r="G10" s="448"/>
      <c r="H10" s="448"/>
      <c r="I10" s="493"/>
      <c r="J10" s="494"/>
      <c r="K10" s="494"/>
      <c r="L10" s="494"/>
      <c r="M10" s="494"/>
      <c r="N10" s="494"/>
      <c r="O10" s="494"/>
      <c r="P10" s="494"/>
      <c r="Q10" s="494"/>
      <c r="R10" s="494"/>
      <c r="S10" s="494"/>
      <c r="T10" s="494"/>
      <c r="U10" s="494"/>
      <c r="V10" s="494"/>
      <c r="W10" s="494"/>
      <c r="X10" s="494"/>
      <c r="Y10" s="494"/>
      <c r="Z10" s="494"/>
      <c r="AA10" s="494"/>
      <c r="AB10" s="494"/>
      <c r="AC10" s="495"/>
    </row>
    <row r="11" spans="1:30" ht="25.5" customHeight="1">
      <c r="A11" s="9"/>
      <c r="B11" s="487" t="s">
        <v>155</v>
      </c>
      <c r="C11" s="487"/>
      <c r="D11" s="487"/>
      <c r="E11" s="487"/>
      <c r="F11" s="487"/>
      <c r="G11" s="487"/>
      <c r="H11" s="487"/>
      <c r="I11" s="499"/>
      <c r="J11" s="500"/>
      <c r="K11" s="500"/>
      <c r="L11" s="500"/>
      <c r="M11" s="500"/>
      <c r="N11" s="500"/>
      <c r="O11" s="500"/>
      <c r="P11" s="500"/>
      <c r="Q11" s="500"/>
      <c r="R11" s="500"/>
      <c r="S11" s="500"/>
      <c r="T11" s="500"/>
      <c r="U11" s="500"/>
      <c r="V11" s="500"/>
      <c r="W11" s="500"/>
      <c r="X11" s="500"/>
      <c r="Y11" s="500"/>
      <c r="Z11" s="500"/>
      <c r="AA11" s="500"/>
      <c r="AB11" s="500"/>
      <c r="AC11" s="501"/>
    </row>
    <row r="12" spans="1:30" ht="36" customHeight="1">
      <c r="A12" s="9"/>
      <c r="B12" s="449" t="s">
        <v>156</v>
      </c>
      <c r="C12" s="450"/>
      <c r="D12" s="450"/>
      <c r="E12" s="450"/>
      <c r="F12" s="451"/>
      <c r="G12" s="458" t="s">
        <v>157</v>
      </c>
      <c r="H12" s="459"/>
      <c r="I12" s="459"/>
      <c r="J12" s="459"/>
      <c r="K12" s="460"/>
      <c r="L12" s="436" t="s">
        <v>158</v>
      </c>
      <c r="M12" s="437"/>
      <c r="N12" s="438"/>
      <c r="O12" s="469" t="s">
        <v>159</v>
      </c>
      <c r="P12" s="503"/>
      <c r="Q12" s="503"/>
      <c r="R12" s="503"/>
      <c r="S12" s="503"/>
      <c r="T12" s="504"/>
      <c r="U12" s="471" t="s">
        <v>274</v>
      </c>
      <c r="V12" s="472"/>
      <c r="W12" s="472"/>
      <c r="X12" s="472"/>
      <c r="Y12" s="472"/>
      <c r="Z12" s="472"/>
      <c r="AA12" s="472"/>
      <c r="AB12" s="472"/>
      <c r="AC12" s="473"/>
    </row>
    <row r="13" spans="1:30" ht="36" customHeight="1">
      <c r="A13" s="9"/>
      <c r="B13" s="452"/>
      <c r="C13" s="453"/>
      <c r="D13" s="453"/>
      <c r="E13" s="453"/>
      <c r="F13" s="454"/>
      <c r="G13" s="461"/>
      <c r="H13" s="462"/>
      <c r="I13" s="462"/>
      <c r="J13" s="462"/>
      <c r="K13" s="463"/>
      <c r="L13" s="436"/>
      <c r="M13" s="437"/>
      <c r="N13" s="438"/>
      <c r="O13" s="436" t="s">
        <v>160</v>
      </c>
      <c r="P13" s="437"/>
      <c r="Q13" s="437"/>
      <c r="R13" s="437"/>
      <c r="S13" s="437"/>
      <c r="T13" s="438"/>
      <c r="U13" s="436"/>
      <c r="V13" s="437"/>
      <c r="W13" s="437"/>
      <c r="X13" s="437"/>
      <c r="Y13" s="437"/>
      <c r="Z13" s="437"/>
      <c r="AA13" s="437"/>
      <c r="AB13" s="437"/>
      <c r="AC13" s="438"/>
    </row>
    <row r="14" spans="1:30" ht="25.5" customHeight="1">
      <c r="A14" s="9"/>
      <c r="B14" s="449" t="s">
        <v>161</v>
      </c>
      <c r="C14" s="450"/>
      <c r="D14" s="450"/>
      <c r="E14" s="450"/>
      <c r="F14" s="450"/>
      <c r="G14" s="450"/>
      <c r="H14" s="450"/>
      <c r="I14" s="466" t="s">
        <v>162</v>
      </c>
      <c r="J14" s="467"/>
      <c r="K14" s="467"/>
      <c r="L14" s="467"/>
      <c r="M14" s="467"/>
      <c r="N14" s="467"/>
      <c r="O14" s="467"/>
      <c r="P14" s="467"/>
      <c r="Q14" s="467"/>
      <c r="R14" s="467"/>
      <c r="S14" s="467"/>
      <c r="T14" s="467"/>
      <c r="U14" s="467"/>
      <c r="V14" s="467"/>
      <c r="W14" s="467"/>
      <c r="X14" s="467"/>
      <c r="Y14" s="467"/>
      <c r="Z14" s="467"/>
      <c r="AA14" s="467"/>
      <c r="AB14" s="467"/>
      <c r="AC14" s="468"/>
    </row>
    <row r="15" spans="1:30" ht="28.5" customHeight="1">
      <c r="A15" s="9"/>
      <c r="B15" s="464"/>
      <c r="C15" s="465"/>
      <c r="D15" s="465"/>
      <c r="E15" s="465"/>
      <c r="F15" s="465"/>
      <c r="G15" s="465"/>
      <c r="H15" s="465"/>
      <c r="I15" s="466"/>
      <c r="J15" s="467"/>
      <c r="K15" s="467"/>
      <c r="L15" s="467"/>
      <c r="M15" s="467"/>
      <c r="N15" s="467"/>
      <c r="O15" s="467"/>
      <c r="P15" s="467"/>
      <c r="Q15" s="467"/>
      <c r="R15" s="467"/>
      <c r="S15" s="467"/>
      <c r="T15" s="467"/>
      <c r="U15" s="467"/>
      <c r="V15" s="467"/>
      <c r="W15" s="467"/>
      <c r="X15" s="467"/>
      <c r="Y15" s="467"/>
      <c r="Z15" s="467"/>
      <c r="AA15" s="467"/>
      <c r="AB15" s="467"/>
      <c r="AC15" s="468"/>
    </row>
    <row r="16" spans="1:30" ht="28.5" customHeight="1">
      <c r="A16" s="9"/>
      <c r="B16" s="464"/>
      <c r="C16" s="465"/>
      <c r="D16" s="465"/>
      <c r="E16" s="465"/>
      <c r="F16" s="465"/>
      <c r="G16" s="465"/>
      <c r="H16" s="465"/>
      <c r="I16" s="466"/>
      <c r="J16" s="467"/>
      <c r="K16" s="467"/>
      <c r="L16" s="467"/>
      <c r="M16" s="467"/>
      <c r="N16" s="467"/>
      <c r="O16" s="467"/>
      <c r="P16" s="467"/>
      <c r="Q16" s="467"/>
      <c r="R16" s="467"/>
      <c r="S16" s="467"/>
      <c r="T16" s="467"/>
      <c r="U16" s="467"/>
      <c r="V16" s="467"/>
      <c r="W16" s="467"/>
      <c r="X16" s="467"/>
      <c r="Y16" s="467"/>
      <c r="Z16" s="467"/>
      <c r="AA16" s="467"/>
      <c r="AB16" s="467"/>
      <c r="AC16" s="468"/>
    </row>
    <row r="17" spans="1:29" ht="28.5" customHeight="1">
      <c r="A17" s="9"/>
      <c r="B17" s="452"/>
      <c r="C17" s="453"/>
      <c r="D17" s="453"/>
      <c r="E17" s="453"/>
      <c r="F17" s="453"/>
      <c r="G17" s="453"/>
      <c r="H17" s="453"/>
      <c r="I17" s="456"/>
      <c r="J17" s="457"/>
      <c r="K17" s="457"/>
      <c r="L17" s="457"/>
      <c r="M17" s="457"/>
      <c r="N17" s="457"/>
      <c r="O17" s="457"/>
      <c r="P17" s="457"/>
      <c r="Q17" s="457"/>
      <c r="R17" s="457"/>
      <c r="S17" s="457"/>
      <c r="T17" s="457"/>
      <c r="U17" s="457"/>
      <c r="V17" s="457"/>
      <c r="W17" s="457"/>
      <c r="X17" s="469" t="s">
        <v>163</v>
      </c>
      <c r="Y17" s="470"/>
      <c r="Z17" s="470"/>
      <c r="AA17" s="470"/>
      <c r="AB17" s="470" t="s">
        <v>164</v>
      </c>
      <c r="AC17" s="514"/>
    </row>
    <row r="18" spans="1:29" s="11" customFormat="1" ht="53.25" customHeight="1">
      <c r="A18" s="12"/>
      <c r="B18" s="488" t="s">
        <v>165</v>
      </c>
      <c r="C18" s="488"/>
      <c r="D18" s="488"/>
      <c r="E18" s="488"/>
      <c r="F18" s="488"/>
      <c r="G18" s="488"/>
      <c r="H18" s="488"/>
      <c r="I18" s="502"/>
      <c r="J18" s="502"/>
      <c r="K18" s="502"/>
      <c r="L18" s="502"/>
      <c r="M18" s="502"/>
      <c r="N18" s="502"/>
      <c r="O18" s="502"/>
      <c r="P18" s="502"/>
      <c r="Q18" s="502"/>
      <c r="R18" s="502"/>
      <c r="S18" s="502"/>
      <c r="T18" s="502"/>
      <c r="U18" s="502"/>
      <c r="V18" s="502"/>
      <c r="W18" s="502"/>
      <c r="X18" s="502"/>
      <c r="Y18" s="502"/>
      <c r="Z18" s="502"/>
      <c r="AA18" s="502"/>
      <c r="AB18" s="502"/>
      <c r="AC18" s="502"/>
    </row>
    <row r="19" spans="1:29" ht="74.25" customHeight="1">
      <c r="A19" s="9"/>
      <c r="B19" s="448" t="s">
        <v>166</v>
      </c>
      <c r="C19" s="448"/>
      <c r="D19" s="448"/>
      <c r="E19" s="448"/>
      <c r="F19" s="448"/>
      <c r="G19" s="448"/>
      <c r="H19" s="448"/>
      <c r="I19" s="455"/>
      <c r="J19" s="455"/>
      <c r="K19" s="455"/>
      <c r="L19" s="455"/>
      <c r="M19" s="455"/>
      <c r="N19" s="455"/>
      <c r="O19" s="455"/>
      <c r="P19" s="455"/>
      <c r="Q19" s="455"/>
      <c r="R19" s="455"/>
      <c r="S19" s="455"/>
      <c r="T19" s="455"/>
      <c r="U19" s="455"/>
      <c r="V19" s="455"/>
      <c r="W19" s="455"/>
      <c r="X19" s="455"/>
      <c r="Y19" s="455"/>
      <c r="Z19" s="455"/>
      <c r="AA19" s="455"/>
      <c r="AB19" s="455"/>
      <c r="AC19" s="455"/>
    </row>
    <row r="20" spans="1:29" ht="25.5" customHeight="1" thickBot="1">
      <c r="A20" s="10"/>
      <c r="B20" s="180"/>
      <c r="C20" s="180"/>
      <c r="D20" s="180"/>
      <c r="E20" s="180"/>
      <c r="F20" s="180"/>
      <c r="G20" s="180"/>
      <c r="H20" s="180"/>
      <c r="I20" s="181"/>
      <c r="J20" s="181"/>
      <c r="K20" s="181"/>
      <c r="L20" s="181"/>
      <c r="M20" s="181"/>
      <c r="N20" s="181"/>
      <c r="O20" s="181"/>
      <c r="P20" s="181"/>
      <c r="Q20" s="181"/>
      <c r="R20" s="181"/>
      <c r="S20" s="181"/>
      <c r="T20" s="181"/>
      <c r="U20" s="181"/>
      <c r="V20" s="181"/>
      <c r="W20" s="181"/>
      <c r="X20" s="181"/>
      <c r="Y20" s="181"/>
      <c r="Z20" s="181"/>
      <c r="AA20" s="181"/>
      <c r="AB20" s="181"/>
      <c r="AC20" s="181"/>
    </row>
    <row r="21" spans="1:29" ht="25.5" customHeight="1" thickBot="1">
      <c r="A21" s="9"/>
      <c r="B21" s="515" t="s">
        <v>167</v>
      </c>
      <c r="C21" s="516"/>
      <c r="D21" s="516"/>
      <c r="E21" s="516"/>
      <c r="F21" s="516"/>
      <c r="G21" s="517"/>
      <c r="H21" s="196"/>
      <c r="I21" s="440" t="s">
        <v>168</v>
      </c>
      <c r="J21" s="440"/>
      <c r="K21" s="441"/>
      <c r="L21" s="442">
        <f>COUNTIF($L$12:$N$12,"?*")*$Z$17*6000</f>
        <v>0</v>
      </c>
      <c r="M21" s="443"/>
      <c r="N21" s="443"/>
      <c r="O21" s="443"/>
      <c r="P21" s="444"/>
      <c r="Q21" s="182" t="s">
        <v>169</v>
      </c>
      <c r="R21" s="445" t="s">
        <v>170</v>
      </c>
      <c r="S21" s="446"/>
      <c r="T21" s="446"/>
      <c r="U21" s="446"/>
      <c r="V21" s="446"/>
      <c r="W21" s="446"/>
      <c r="X21" s="446"/>
      <c r="Y21" s="446"/>
      <c r="Z21" s="446"/>
      <c r="AA21" s="446"/>
      <c r="AB21" s="446"/>
      <c r="AC21" s="447"/>
    </row>
    <row r="22" spans="1:29" s="7" customFormat="1" ht="45.75" customHeight="1">
      <c r="A22" s="8"/>
      <c r="B22" s="508" t="s">
        <v>281</v>
      </c>
      <c r="C22" s="509"/>
      <c r="D22" s="509"/>
      <c r="E22" s="512" t="s">
        <v>171</v>
      </c>
      <c r="F22" s="512"/>
      <c r="G22" s="512"/>
      <c r="H22" s="518" t="s">
        <v>280</v>
      </c>
      <c r="I22" s="519"/>
      <c r="J22" s="519"/>
      <c r="K22" s="519"/>
      <c r="L22" s="519"/>
      <c r="M22" s="519"/>
      <c r="N22" s="519"/>
      <c r="O22" s="519"/>
      <c r="P22" s="519"/>
      <c r="Q22" s="519"/>
      <c r="R22" s="519"/>
      <c r="S22" s="519"/>
      <c r="T22" s="519"/>
      <c r="U22" s="519"/>
      <c r="V22" s="519"/>
      <c r="W22" s="519"/>
      <c r="X22" s="519"/>
      <c r="Y22" s="519"/>
      <c r="Z22" s="519"/>
      <c r="AA22" s="519"/>
      <c r="AB22" s="519"/>
      <c r="AC22" s="520"/>
    </row>
    <row r="23" spans="1:29" s="5" customFormat="1" ht="35.25" customHeight="1">
      <c r="A23" s="6"/>
      <c r="B23" s="510"/>
      <c r="C23" s="511"/>
      <c r="D23" s="511"/>
      <c r="E23" s="513" t="s">
        <v>172</v>
      </c>
      <c r="F23" s="513"/>
      <c r="G23" s="513"/>
      <c r="H23" s="521"/>
      <c r="I23" s="522"/>
      <c r="J23" s="522"/>
      <c r="K23" s="522"/>
      <c r="L23" s="522"/>
      <c r="M23" s="522"/>
      <c r="N23" s="522"/>
      <c r="O23" s="522"/>
      <c r="P23" s="522"/>
      <c r="Q23" s="522"/>
      <c r="R23" s="522"/>
      <c r="S23" s="522"/>
      <c r="T23" s="522"/>
      <c r="U23" s="522"/>
      <c r="V23" s="522"/>
      <c r="W23" s="522"/>
      <c r="X23" s="522"/>
      <c r="Y23" s="522"/>
      <c r="Z23" s="522"/>
      <c r="AA23" s="522"/>
      <c r="AB23" s="522"/>
      <c r="AC23" s="523"/>
    </row>
    <row r="24" spans="1:29" s="5" customFormat="1" ht="36" customHeight="1">
      <c r="A24" s="6"/>
      <c r="B24" s="477"/>
      <c r="C24" s="478"/>
      <c r="D24" s="478"/>
      <c r="E24" s="513" t="s">
        <v>173</v>
      </c>
      <c r="F24" s="513"/>
      <c r="G24" s="513"/>
      <c r="H24" s="505" t="s">
        <v>282</v>
      </c>
      <c r="I24" s="506"/>
      <c r="J24" s="506"/>
      <c r="K24" s="506"/>
      <c r="L24" s="506"/>
      <c r="M24" s="506"/>
      <c r="N24" s="506"/>
      <c r="O24" s="506"/>
      <c r="P24" s="507"/>
      <c r="Q24" s="487" t="s">
        <v>155</v>
      </c>
      <c r="R24" s="487"/>
      <c r="S24" s="487"/>
      <c r="T24" s="528"/>
      <c r="U24" s="529"/>
      <c r="V24" s="529"/>
      <c r="W24" s="529"/>
      <c r="X24" s="529"/>
      <c r="Y24" s="529"/>
      <c r="Z24" s="529"/>
      <c r="AA24" s="529"/>
      <c r="AB24" s="529"/>
      <c r="AC24" s="529"/>
    </row>
    <row r="25" spans="1:29" s="3" customFormat="1" ht="15.75" customHeight="1">
      <c r="A25" s="4"/>
      <c r="B25" s="534" t="s">
        <v>174</v>
      </c>
      <c r="C25" s="535"/>
      <c r="D25" s="536"/>
      <c r="E25" s="544" t="s">
        <v>175</v>
      </c>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6"/>
    </row>
    <row r="26" spans="1:29" s="3" customFormat="1" ht="15.75" customHeight="1">
      <c r="A26" s="4"/>
      <c r="B26" s="537"/>
      <c r="C26" s="538"/>
      <c r="D26" s="539"/>
      <c r="E26" s="474" t="s">
        <v>176</v>
      </c>
      <c r="F26" s="475"/>
      <c r="G26" s="475"/>
      <c r="H26" s="475"/>
      <c r="I26" s="475"/>
      <c r="J26" s="475"/>
      <c r="K26" s="475"/>
      <c r="L26" s="475"/>
      <c r="M26" s="475"/>
      <c r="N26" s="475"/>
      <c r="O26" s="475"/>
      <c r="P26" s="476"/>
      <c r="Q26" s="480" t="s">
        <v>177</v>
      </c>
      <c r="R26" s="481"/>
      <c r="S26" s="481"/>
      <c r="T26" s="481"/>
      <c r="U26" s="481"/>
      <c r="V26" s="481"/>
      <c r="W26" s="481"/>
      <c r="X26" s="481"/>
      <c r="Y26" s="481"/>
      <c r="Z26" s="481"/>
      <c r="AA26" s="481"/>
      <c r="AB26" s="481"/>
      <c r="AC26" s="550"/>
    </row>
    <row r="27" spans="1:29" s="3" customFormat="1" ht="15.75" customHeight="1">
      <c r="A27" s="4"/>
      <c r="B27" s="537"/>
      <c r="C27" s="538"/>
      <c r="D27" s="539"/>
      <c r="E27" s="477"/>
      <c r="F27" s="478"/>
      <c r="G27" s="478"/>
      <c r="H27" s="478"/>
      <c r="I27" s="478"/>
      <c r="J27" s="478"/>
      <c r="K27" s="478"/>
      <c r="L27" s="478"/>
      <c r="M27" s="478"/>
      <c r="N27" s="478"/>
      <c r="O27" s="478"/>
      <c r="P27" s="479"/>
      <c r="Q27" s="551"/>
      <c r="R27" s="552"/>
      <c r="S27" s="552"/>
      <c r="T27" s="552"/>
      <c r="U27" s="552"/>
      <c r="V27" s="552"/>
      <c r="W27" s="552"/>
      <c r="X27" s="552"/>
      <c r="Y27" s="552"/>
      <c r="Z27" s="552"/>
      <c r="AA27" s="552"/>
      <c r="AB27" s="552"/>
      <c r="AC27" s="553"/>
    </row>
    <row r="28" spans="1:29" s="3" customFormat="1" ht="15.75" customHeight="1">
      <c r="A28" s="4"/>
      <c r="B28" s="537"/>
      <c r="C28" s="538"/>
      <c r="D28" s="539"/>
      <c r="E28" s="480" t="s">
        <v>178</v>
      </c>
      <c r="F28" s="481"/>
      <c r="G28" s="481"/>
      <c r="H28" s="481"/>
      <c r="I28" s="481"/>
      <c r="J28" s="481"/>
      <c r="K28" s="481"/>
      <c r="L28" s="481"/>
      <c r="M28" s="481"/>
      <c r="N28" s="481"/>
      <c r="O28" s="481"/>
      <c r="P28" s="481"/>
      <c r="Q28" s="547" t="s">
        <v>179</v>
      </c>
      <c r="R28" s="548"/>
      <c r="S28" s="548"/>
      <c r="T28" s="548"/>
      <c r="U28" s="548"/>
      <c r="V28" s="548"/>
      <c r="W28" s="548"/>
      <c r="X28" s="548"/>
      <c r="Y28" s="548"/>
      <c r="Z28" s="548"/>
      <c r="AA28" s="548"/>
      <c r="AB28" s="548"/>
      <c r="AC28" s="549"/>
    </row>
    <row r="29" spans="1:29" s="3" customFormat="1" ht="24" customHeight="1">
      <c r="A29" s="4"/>
      <c r="B29" s="537"/>
      <c r="C29" s="538"/>
      <c r="D29" s="539"/>
      <c r="E29" s="482"/>
      <c r="F29" s="483"/>
      <c r="G29" s="483"/>
      <c r="H29" s="483"/>
      <c r="I29" s="483"/>
      <c r="J29" s="483"/>
      <c r="K29" s="483"/>
      <c r="L29" s="483"/>
      <c r="M29" s="483"/>
      <c r="N29" s="483"/>
      <c r="O29" s="483"/>
      <c r="P29" s="483"/>
      <c r="Q29" s="482" t="s">
        <v>180</v>
      </c>
      <c r="R29" s="483"/>
      <c r="S29" s="483"/>
      <c r="T29" s="483"/>
      <c r="U29" s="483"/>
      <c r="V29" s="483"/>
      <c r="W29" s="483"/>
      <c r="X29" s="483"/>
      <c r="Y29" s="483"/>
      <c r="Z29" s="483"/>
      <c r="AA29" s="483"/>
      <c r="AB29" s="483"/>
      <c r="AC29" s="533"/>
    </row>
    <row r="30" spans="1:29" s="3" customFormat="1" ht="15.75" customHeight="1">
      <c r="A30" s="4"/>
      <c r="B30" s="537"/>
      <c r="C30" s="538"/>
      <c r="D30" s="539"/>
      <c r="E30" s="524" t="s">
        <v>181</v>
      </c>
      <c r="F30" s="525"/>
      <c r="G30" s="525"/>
      <c r="H30" s="525"/>
      <c r="I30" s="525"/>
      <c r="J30" s="525"/>
      <c r="K30" s="525"/>
      <c r="L30" s="525"/>
      <c r="M30" s="525"/>
      <c r="N30" s="525"/>
      <c r="O30" s="525"/>
      <c r="P30" s="525"/>
      <c r="Q30" s="526"/>
      <c r="R30" s="526"/>
      <c r="S30" s="526"/>
      <c r="T30" s="526"/>
      <c r="U30" s="526"/>
      <c r="V30" s="526"/>
      <c r="W30" s="526"/>
      <c r="X30" s="526"/>
      <c r="Y30" s="526"/>
      <c r="Z30" s="526"/>
      <c r="AA30" s="526"/>
      <c r="AB30" s="526"/>
      <c r="AC30" s="527"/>
    </row>
    <row r="31" spans="1:29" s="3" customFormat="1" ht="15.75" customHeight="1">
      <c r="A31" s="4"/>
      <c r="B31" s="537"/>
      <c r="C31" s="538"/>
      <c r="D31" s="539"/>
      <c r="E31" s="554" t="s">
        <v>182</v>
      </c>
      <c r="F31" s="555"/>
      <c r="G31" s="555"/>
      <c r="H31" s="555"/>
      <c r="I31" s="555"/>
      <c r="J31" s="555"/>
      <c r="K31" s="555" t="s">
        <v>183</v>
      </c>
      <c r="L31" s="555"/>
      <c r="M31" s="555"/>
      <c r="N31" s="555"/>
      <c r="O31" s="555"/>
      <c r="P31" s="555" t="s">
        <v>184</v>
      </c>
      <c r="Q31" s="555"/>
      <c r="R31" s="555"/>
      <c r="S31" s="555"/>
      <c r="T31" s="555"/>
      <c r="U31" s="555" t="s">
        <v>185</v>
      </c>
      <c r="V31" s="555"/>
      <c r="W31" s="555"/>
      <c r="X31" s="555"/>
      <c r="Y31" s="555"/>
      <c r="Z31" s="555" t="s">
        <v>186</v>
      </c>
      <c r="AA31" s="555"/>
      <c r="AB31" s="555"/>
      <c r="AC31" s="555"/>
    </row>
    <row r="32" spans="1:29" s="3" customFormat="1" ht="15.75" customHeight="1">
      <c r="A32" s="4"/>
      <c r="B32" s="537"/>
      <c r="C32" s="538"/>
      <c r="D32" s="539"/>
      <c r="E32" s="554"/>
      <c r="F32" s="555"/>
      <c r="G32" s="555"/>
      <c r="H32" s="555"/>
      <c r="I32" s="555"/>
      <c r="J32" s="555"/>
      <c r="K32" s="555"/>
      <c r="L32" s="555"/>
      <c r="M32" s="555"/>
      <c r="N32" s="555"/>
      <c r="O32" s="555"/>
      <c r="P32" s="555"/>
      <c r="Q32" s="555"/>
      <c r="R32" s="555"/>
      <c r="S32" s="555"/>
      <c r="T32" s="555"/>
      <c r="U32" s="555"/>
      <c r="V32" s="555"/>
      <c r="W32" s="555"/>
      <c r="X32" s="555"/>
      <c r="Y32" s="555"/>
      <c r="Z32" s="555"/>
      <c r="AA32" s="555"/>
      <c r="AB32" s="555"/>
      <c r="AC32" s="555"/>
    </row>
    <row r="33" spans="1:29" s="3" customFormat="1" ht="24.75" customHeight="1">
      <c r="A33" s="4"/>
      <c r="B33" s="537"/>
      <c r="C33" s="538"/>
      <c r="D33" s="539"/>
      <c r="E33" s="557" t="s">
        <v>187</v>
      </c>
      <c r="F33" s="543" t="s">
        <v>188</v>
      </c>
      <c r="G33" s="543" t="s">
        <v>188</v>
      </c>
      <c r="H33" s="543" t="s">
        <v>188</v>
      </c>
      <c r="I33" s="543" t="s">
        <v>188</v>
      </c>
      <c r="J33" s="543" t="s">
        <v>188</v>
      </c>
      <c r="K33" s="543" t="s">
        <v>189</v>
      </c>
      <c r="L33" s="543">
        <v>111664015</v>
      </c>
      <c r="M33" s="543">
        <v>111664015</v>
      </c>
      <c r="N33" s="543">
        <v>111664015</v>
      </c>
      <c r="O33" s="543">
        <v>111664015</v>
      </c>
      <c r="P33" s="543" t="s">
        <v>190</v>
      </c>
      <c r="Q33" s="543" t="s">
        <v>191</v>
      </c>
      <c r="R33" s="543" t="s">
        <v>191</v>
      </c>
      <c r="S33" s="543" t="s">
        <v>191</v>
      </c>
      <c r="T33" s="543" t="s">
        <v>191</v>
      </c>
      <c r="U33" s="543" t="s">
        <v>192</v>
      </c>
      <c r="V33" s="543"/>
      <c r="W33" s="543"/>
      <c r="X33" s="543"/>
      <c r="Y33" s="543"/>
      <c r="Z33" s="556" t="s">
        <v>193</v>
      </c>
      <c r="AA33" s="556">
        <v>20390098</v>
      </c>
      <c r="AB33" s="556">
        <v>20390098</v>
      </c>
      <c r="AC33" s="556">
        <v>20390098</v>
      </c>
    </row>
    <row r="34" spans="1:29" s="3" customFormat="1" ht="15.75" customHeight="1">
      <c r="A34" s="4"/>
      <c r="B34" s="537"/>
      <c r="C34" s="538"/>
      <c r="D34" s="539"/>
      <c r="E34" s="555" t="s">
        <v>194</v>
      </c>
      <c r="F34" s="555"/>
      <c r="G34" s="555"/>
      <c r="H34" s="555"/>
      <c r="I34" s="555"/>
      <c r="J34" s="555"/>
      <c r="K34" s="555"/>
      <c r="L34" s="555"/>
      <c r="M34" s="555"/>
      <c r="N34" s="555"/>
      <c r="O34" s="555"/>
      <c r="P34" s="555"/>
      <c r="Q34" s="555"/>
      <c r="R34" s="555"/>
      <c r="S34" s="555"/>
      <c r="T34" s="555"/>
      <c r="U34" s="555" t="s">
        <v>195</v>
      </c>
      <c r="V34" s="555"/>
      <c r="W34" s="555"/>
      <c r="X34" s="555"/>
      <c r="Y34" s="555"/>
      <c r="Z34" s="555"/>
      <c r="AA34" s="555"/>
      <c r="AB34" s="555"/>
      <c r="AC34" s="555"/>
    </row>
    <row r="35" spans="1:29" s="3" customFormat="1" ht="15.75" customHeight="1">
      <c r="A35" s="4"/>
      <c r="B35" s="537"/>
      <c r="C35" s="538"/>
      <c r="D35" s="539"/>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row>
    <row r="36" spans="1:29" s="3" customFormat="1" ht="15.75" customHeight="1">
      <c r="A36" s="4"/>
      <c r="B36" s="537"/>
      <c r="C36" s="538"/>
      <c r="D36" s="539"/>
      <c r="E36" s="543" t="s">
        <v>196</v>
      </c>
      <c r="F36" s="543"/>
      <c r="G36" s="543"/>
      <c r="H36" s="543"/>
      <c r="I36" s="543"/>
      <c r="J36" s="543"/>
      <c r="K36" s="543"/>
      <c r="L36" s="543"/>
      <c r="M36" s="543"/>
      <c r="N36" s="543"/>
      <c r="O36" s="543"/>
      <c r="P36" s="543"/>
      <c r="Q36" s="543"/>
      <c r="R36" s="543"/>
      <c r="S36" s="543"/>
      <c r="T36" s="543"/>
      <c r="U36" s="543" t="s">
        <v>197</v>
      </c>
      <c r="V36" s="543"/>
      <c r="W36" s="543"/>
      <c r="X36" s="543"/>
      <c r="Y36" s="543"/>
      <c r="Z36" s="543"/>
      <c r="AA36" s="543"/>
      <c r="AB36" s="543"/>
      <c r="AC36" s="543"/>
    </row>
    <row r="37" spans="1:29" s="3" customFormat="1" ht="15.75" customHeight="1">
      <c r="A37" s="4"/>
      <c r="B37" s="540"/>
      <c r="C37" s="541"/>
      <c r="D37" s="542"/>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row>
  </sheetData>
  <mergeCells count="68">
    <mergeCell ref="E34:T35"/>
    <mergeCell ref="U34:AC35"/>
    <mergeCell ref="Z31:AC32"/>
    <mergeCell ref="U33:Y33"/>
    <mergeCell ref="Z33:AC33"/>
    <mergeCell ref="E33:J33"/>
    <mergeCell ref="K33:O33"/>
    <mergeCell ref="P33:T33"/>
    <mergeCell ref="E30:AC30"/>
    <mergeCell ref="T24:AC24"/>
    <mergeCell ref="Q24:S24"/>
    <mergeCell ref="U13:AC13"/>
    <mergeCell ref="A1:AD1"/>
    <mergeCell ref="Q29:AC29"/>
    <mergeCell ref="B25:D37"/>
    <mergeCell ref="E36:T37"/>
    <mergeCell ref="U36:AC37"/>
    <mergeCell ref="E25:AC25"/>
    <mergeCell ref="Q28:AC28"/>
    <mergeCell ref="Q26:AC27"/>
    <mergeCell ref="E31:J32"/>
    <mergeCell ref="K31:O32"/>
    <mergeCell ref="P31:T32"/>
    <mergeCell ref="U31:Y32"/>
    <mergeCell ref="I15:AC15"/>
    <mergeCell ref="AB17:AC17"/>
    <mergeCell ref="B21:G21"/>
    <mergeCell ref="H22:AC22"/>
    <mergeCell ref="H23:AC23"/>
    <mergeCell ref="I16:AC16"/>
    <mergeCell ref="Z17:AA17"/>
    <mergeCell ref="H24:P24"/>
    <mergeCell ref="B22:D24"/>
    <mergeCell ref="E22:G22"/>
    <mergeCell ref="E23:G23"/>
    <mergeCell ref="E24:G24"/>
    <mergeCell ref="E26:P27"/>
    <mergeCell ref="E28:P29"/>
    <mergeCell ref="U3:AB3"/>
    <mergeCell ref="B11:H11"/>
    <mergeCell ref="B10:H10"/>
    <mergeCell ref="B18:H18"/>
    <mergeCell ref="B8:H8"/>
    <mergeCell ref="B3:T3"/>
    <mergeCell ref="B6:AC6"/>
    <mergeCell ref="I8:AC8"/>
    <mergeCell ref="I9:AC9"/>
    <mergeCell ref="I10:AC10"/>
    <mergeCell ref="I11:AC11"/>
    <mergeCell ref="I18:AC18"/>
    <mergeCell ref="O12:T12"/>
    <mergeCell ref="L12:N12"/>
    <mergeCell ref="O13:T13"/>
    <mergeCell ref="C4:AC4"/>
    <mergeCell ref="I21:K21"/>
    <mergeCell ref="L21:P21"/>
    <mergeCell ref="R21:AC21"/>
    <mergeCell ref="B19:H19"/>
    <mergeCell ref="B12:F13"/>
    <mergeCell ref="I19:AC19"/>
    <mergeCell ref="B9:H9"/>
    <mergeCell ref="L13:N13"/>
    <mergeCell ref="I17:W17"/>
    <mergeCell ref="G12:K13"/>
    <mergeCell ref="B14:H17"/>
    <mergeCell ref="I14:AC14"/>
    <mergeCell ref="X17:Y17"/>
    <mergeCell ref="U12:AC12"/>
  </mergeCells>
  <phoneticPr fontId="1"/>
  <conditionalFormatting sqref="L12:AC12">
    <cfRule type="expression" dxfId="4" priority="4">
      <formula>$L$12="○"</formula>
    </cfRule>
    <cfRule type="expression" dxfId="3" priority="5">
      <formula>$L$12=""</formula>
    </cfRule>
  </conditionalFormatting>
  <conditionalFormatting sqref="O13:T13">
    <cfRule type="expression" dxfId="2" priority="2" stopIfTrue="1">
      <formula>L13="○"</formula>
    </cfRule>
  </conditionalFormatting>
  <conditionalFormatting sqref="U13 L13:N13">
    <cfRule type="cellIs" dxfId="1" priority="3" stopIfTrue="1" operator="equal">
      <formula>"○"</formula>
    </cfRule>
  </conditionalFormatting>
  <conditionalFormatting sqref="U13">
    <cfRule type="expression" dxfId="0" priority="1" stopIfTrue="1">
      <formula>L13="○"</formula>
    </cfRule>
  </conditionalFormatting>
  <dataValidations count="1">
    <dataValidation imeMode="halfAlpha" allowBlank="1" showInputMessage="1" showErrorMessage="1" sqref="I10:AC10 I11:AC11 T24:AC24 E28:P29" xr:uid="{C8DF256E-16E4-41FD-A3E6-92B3B8501A2B}"/>
  </dataValidations>
  <pageMargins left="0.98425196850393704" right="0.59055118110236227" top="0.78740157480314965" bottom="0.39370078740157483" header="0.51181102362204722" footer="0.51181102362204722"/>
  <pageSetup paperSize="9" scale="8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3AC8-8840-407D-AE6A-716220151D35}">
  <sheetPr codeName="Sheet4">
    <tabColor rgb="FF92D050"/>
    <pageSetUpPr fitToPage="1"/>
  </sheetPr>
  <dimension ref="A1:C37"/>
  <sheetViews>
    <sheetView tabSelected="1" view="pageBreakPreview" zoomScale="106" zoomScaleNormal="100" zoomScaleSheetLayoutView="106" workbookViewId="0">
      <selection activeCell="F19" sqref="F19"/>
    </sheetView>
  </sheetViews>
  <sheetFormatPr baseColWidth="10" defaultColWidth="8.6640625" defaultRowHeight="16"/>
  <cols>
    <col min="1" max="1" width="10.83203125" style="22" customWidth="1"/>
    <col min="2" max="2" width="47.33203125" style="22" customWidth="1"/>
    <col min="3" max="3" width="10.83203125" style="22" customWidth="1"/>
  </cols>
  <sheetData>
    <row r="1" spans="1:3" ht="19">
      <c r="A1" s="567" t="s">
        <v>198</v>
      </c>
      <c r="B1" s="568"/>
      <c r="C1" s="569"/>
    </row>
    <row r="2" spans="1:3">
      <c r="A2" s="570"/>
      <c r="B2" s="571"/>
      <c r="C2" s="572"/>
    </row>
    <row r="3" spans="1:3">
      <c r="A3" s="121"/>
      <c r="B3" s="563">
        <f>利用申込書!V3</f>
        <v>46114</v>
      </c>
      <c r="C3" s="573"/>
    </row>
    <row r="4" spans="1:3">
      <c r="A4" s="561" t="s">
        <v>251</v>
      </c>
      <c r="B4" s="562"/>
      <c r="C4" s="121"/>
    </row>
    <row r="5" spans="1:3">
      <c r="A5" s="121"/>
      <c r="B5" s="122"/>
      <c r="C5" s="121"/>
    </row>
    <row r="6" spans="1:3">
      <c r="A6" s="121" t="s">
        <v>199</v>
      </c>
      <c r="B6" s="122"/>
      <c r="C6" s="121"/>
    </row>
    <row r="7" spans="1:3">
      <c r="A7" s="123" t="s">
        <v>259</v>
      </c>
      <c r="B7" s="122"/>
      <c r="C7" s="121"/>
    </row>
    <row r="8" spans="1:3">
      <c r="A8" s="123" t="s">
        <v>262</v>
      </c>
      <c r="B8" s="561" t="s">
        <v>263</v>
      </c>
      <c r="C8" s="562"/>
    </row>
    <row r="9" spans="1:3">
      <c r="A9" s="121"/>
      <c r="B9" s="565"/>
      <c r="C9" s="566"/>
    </row>
    <row r="10" spans="1:3">
      <c r="A10" s="123" t="s">
        <v>260</v>
      </c>
      <c r="B10" s="122" t="s">
        <v>269</v>
      </c>
      <c r="C10" s="121"/>
    </row>
    <row r="11" spans="1:3">
      <c r="A11" s="123" t="s">
        <v>252</v>
      </c>
      <c r="B11" s="122"/>
      <c r="C11" s="121"/>
    </row>
    <row r="12" spans="1:3">
      <c r="A12" s="121"/>
      <c r="B12" s="122"/>
      <c r="C12" s="121"/>
    </row>
    <row r="13" spans="1:3" ht="49.5" customHeight="1">
      <c r="A13" s="558" t="s">
        <v>250</v>
      </c>
      <c r="B13" s="559"/>
      <c r="C13" s="560"/>
    </row>
    <row r="14" spans="1:3">
      <c r="A14" s="121"/>
      <c r="B14" s="122"/>
      <c r="C14" s="121"/>
    </row>
    <row r="15" spans="1:3">
      <c r="A15" s="121"/>
      <c r="B15" s="124" t="s">
        <v>200</v>
      </c>
      <c r="C15" s="121"/>
    </row>
    <row r="16" spans="1:3">
      <c r="A16" s="121"/>
      <c r="B16" s="125"/>
      <c r="C16" s="121"/>
    </row>
    <row r="17" spans="1:3">
      <c r="A17" s="130" t="s">
        <v>266</v>
      </c>
      <c r="B17" s="561" t="s">
        <v>268</v>
      </c>
      <c r="C17" s="562"/>
    </row>
    <row r="18" spans="1:3">
      <c r="A18" s="130" t="s">
        <v>267</v>
      </c>
      <c r="B18" s="129" t="s">
        <v>275</v>
      </c>
      <c r="C18" s="121"/>
    </row>
    <row r="19" spans="1:3">
      <c r="A19" s="126"/>
      <c r="B19" s="127"/>
      <c r="C19" s="126"/>
    </row>
    <row r="20" spans="1:3">
      <c r="A20" s="173"/>
      <c r="B20" s="174"/>
      <c r="C20" s="173"/>
    </row>
    <row r="21" spans="1:3" ht="19">
      <c r="A21" s="172"/>
      <c r="B21" s="23" t="s">
        <v>201</v>
      </c>
      <c r="C21" s="172"/>
    </row>
    <row r="22" spans="1:3">
      <c r="A22" s="172"/>
      <c r="B22" s="175" t="s">
        <v>202</v>
      </c>
      <c r="C22" s="172"/>
    </row>
    <row r="23" spans="1:3">
      <c r="A23" s="121"/>
      <c r="B23" s="563">
        <f xml:space="preserve"> B3</f>
        <v>46114</v>
      </c>
      <c r="C23" s="564"/>
    </row>
    <row r="24" spans="1:3">
      <c r="A24" s="121" t="s">
        <v>253</v>
      </c>
      <c r="B24" s="122"/>
      <c r="C24" s="121"/>
    </row>
    <row r="25" spans="1:3">
      <c r="A25" s="121"/>
      <c r="B25" s="122"/>
      <c r="C25" s="121"/>
    </row>
    <row r="26" spans="1:3">
      <c r="A26" s="121" t="s">
        <v>254</v>
      </c>
      <c r="B26" s="122"/>
      <c r="C26" s="121"/>
    </row>
    <row r="27" spans="1:3">
      <c r="A27" s="123" t="s">
        <v>264</v>
      </c>
      <c r="B27" s="561" t="s">
        <v>265</v>
      </c>
      <c r="C27" s="562"/>
    </row>
    <row r="28" spans="1:3">
      <c r="A28" s="121"/>
      <c r="B28" s="565"/>
      <c r="C28" s="566"/>
    </row>
    <row r="29" spans="1:3">
      <c r="A29" s="123" t="s">
        <v>261</v>
      </c>
      <c r="B29" s="122" t="s">
        <v>269</v>
      </c>
      <c r="C29" s="121"/>
    </row>
    <row r="30" spans="1:3">
      <c r="A30" s="121" t="s">
        <v>255</v>
      </c>
      <c r="B30" s="122"/>
      <c r="C30" s="121"/>
    </row>
    <row r="31" spans="1:3">
      <c r="A31" s="123" t="s">
        <v>258</v>
      </c>
      <c r="B31" s="122"/>
      <c r="C31" s="121"/>
    </row>
    <row r="32" spans="1:3">
      <c r="A32" s="121"/>
      <c r="B32" s="125"/>
      <c r="C32" s="121"/>
    </row>
    <row r="33" spans="1:3">
      <c r="A33" s="121"/>
      <c r="B33" s="124" t="s">
        <v>200</v>
      </c>
      <c r="C33" s="121"/>
    </row>
    <row r="34" spans="1:3">
      <c r="A34" s="121"/>
      <c r="B34" s="125"/>
      <c r="C34" s="121"/>
    </row>
    <row r="35" spans="1:3">
      <c r="A35" s="121" t="s">
        <v>256</v>
      </c>
      <c r="B35" s="128"/>
      <c r="C35" s="121"/>
    </row>
    <row r="36" spans="1:3">
      <c r="A36" s="121"/>
      <c r="B36" s="122"/>
      <c r="C36" s="121"/>
    </row>
    <row r="37" spans="1:3">
      <c r="A37" s="121" t="s">
        <v>257</v>
      </c>
      <c r="B37" s="122"/>
      <c r="C37" s="121"/>
    </row>
  </sheetData>
  <mergeCells count="11">
    <mergeCell ref="B9:C9"/>
    <mergeCell ref="A1:C1"/>
    <mergeCell ref="A2:C2"/>
    <mergeCell ref="B3:C3"/>
    <mergeCell ref="A4:B4"/>
    <mergeCell ref="B8:C8"/>
    <mergeCell ref="A13:C13"/>
    <mergeCell ref="B17:C17"/>
    <mergeCell ref="B23:C23"/>
    <mergeCell ref="B27:C27"/>
    <mergeCell ref="B28:C28"/>
  </mergeCells>
  <phoneticPr fontId="1"/>
  <pageMargins left="1.1811023622047245" right="0.78740157480314965" top="0.78740157480314965" bottom="0.98425196850393704" header="0.51181102362204722" footer="0.5118110236220472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2060"/>
  </sheetPr>
  <dimension ref="A1:A24"/>
  <sheetViews>
    <sheetView view="pageBreakPreview" zoomScale="98" zoomScaleNormal="100" zoomScaleSheetLayoutView="98" workbookViewId="0">
      <pane xSplit="1" ySplit="1" topLeftCell="B2" activePane="bottomRight" state="frozen"/>
      <selection activeCell="C7" sqref="C7"/>
      <selection pane="topRight" activeCell="C7" sqref="C7"/>
      <selection pane="bottomLeft" activeCell="C7" sqref="C7"/>
      <selection pane="bottomRight" activeCell="A3" sqref="A3"/>
    </sheetView>
  </sheetViews>
  <sheetFormatPr baseColWidth="10" defaultColWidth="7.5" defaultRowHeight="18" customHeight="1"/>
  <cols>
    <col min="1" max="1" width="62.33203125" style="22" customWidth="1"/>
    <col min="2" max="16384" width="7.5" style="22"/>
  </cols>
  <sheetData>
    <row r="1" spans="1:1" s="25" customFormat="1" ht="15">
      <c r="A1" s="24" t="s">
        <v>203</v>
      </c>
    </row>
    <row r="2" spans="1:1" ht="18" customHeight="1">
      <c r="A2" s="26"/>
    </row>
    <row r="3" spans="1:1" ht="18" customHeight="1">
      <c r="A3" s="212">
        <f>利用申込書!V3</f>
        <v>46114</v>
      </c>
    </row>
    <row r="4" spans="1:1" ht="18" customHeight="1">
      <c r="A4" s="27"/>
    </row>
    <row r="5" spans="1:1" ht="36.75" customHeight="1">
      <c r="A5" s="28" t="s">
        <v>77</v>
      </c>
    </row>
    <row r="6" spans="1:1" ht="20" customHeight="1">
      <c r="A6" s="26"/>
    </row>
    <row r="7" spans="1:1" ht="18" customHeight="1">
      <c r="A7" s="28" t="s">
        <v>204</v>
      </c>
    </row>
    <row r="8" spans="1:1" ht="18" customHeight="1">
      <c r="A8" s="29"/>
    </row>
    <row r="9" spans="1:1" ht="18.75" customHeight="1">
      <c r="A9" s="574" t="s">
        <v>205</v>
      </c>
    </row>
    <row r="10" spans="1:1" ht="33" customHeight="1">
      <c r="A10" s="575"/>
    </row>
    <row r="11" spans="1:1" ht="47" customHeight="1">
      <c r="A11" s="30" t="s">
        <v>273</v>
      </c>
    </row>
    <row r="12" spans="1:1" ht="32" customHeight="1">
      <c r="A12" s="31" t="s">
        <v>206</v>
      </c>
    </row>
    <row r="13" spans="1:1" ht="30.75" customHeight="1">
      <c r="A13" s="32" t="s">
        <v>207</v>
      </c>
    </row>
    <row r="14" spans="1:1" ht="32" customHeight="1">
      <c r="A14" s="576" t="s">
        <v>208</v>
      </c>
    </row>
    <row r="15" spans="1:1" ht="18" customHeight="1">
      <c r="A15" s="577"/>
    </row>
    <row r="16" spans="1:1" ht="33.75" customHeight="1">
      <c r="A16" s="576" t="s">
        <v>209</v>
      </c>
    </row>
    <row r="17" spans="1:1" ht="18" customHeight="1">
      <c r="A17" s="577"/>
    </row>
    <row r="18" spans="1:1" ht="47" customHeight="1">
      <c r="A18" s="576" t="s">
        <v>210</v>
      </c>
    </row>
    <row r="19" spans="1:1" ht="18" customHeight="1">
      <c r="A19" s="578"/>
    </row>
    <row r="20" spans="1:1" ht="33.75" customHeight="1">
      <c r="A20" s="577"/>
    </row>
    <row r="21" spans="1:1" ht="18" customHeight="1">
      <c r="A21" s="579" t="s">
        <v>211</v>
      </c>
    </row>
    <row r="22" spans="1:1" ht="18" customHeight="1">
      <c r="A22" s="580"/>
    </row>
    <row r="23" spans="1:1" ht="30" customHeight="1">
      <c r="A23" s="581"/>
    </row>
    <row r="24" spans="1:1" ht="18" customHeight="1">
      <c r="A24" s="25"/>
    </row>
  </sheetData>
  <mergeCells count="5">
    <mergeCell ref="A9:A10"/>
    <mergeCell ref="A14:A15"/>
    <mergeCell ref="A16:A17"/>
    <mergeCell ref="A18:A20"/>
    <mergeCell ref="A21:A23"/>
  </mergeCells>
  <phoneticPr fontId="1"/>
  <printOptions horizontalCentered="1"/>
  <pageMargins left="0.78740157480314965" right="0.78740157480314965" top="1.1811023622047245" bottom="0.78740157480314965" header="0.51181102362204722" footer="0.51181102362204722"/>
  <pageSetup paperSize="9" scale="1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7030A0"/>
  </sheetPr>
  <dimension ref="A1:E29"/>
  <sheetViews>
    <sheetView view="pageBreakPreview" zoomScale="80" zoomScaleNormal="100" zoomScaleSheetLayoutView="80" workbookViewId="0">
      <selection activeCell="D2" sqref="D2:E2"/>
    </sheetView>
  </sheetViews>
  <sheetFormatPr baseColWidth="10" defaultColWidth="10.83203125" defaultRowHeight="15"/>
  <cols>
    <col min="1" max="1" width="9.5" style="15" customWidth="1"/>
    <col min="2" max="2" width="4.6640625" style="15" customWidth="1"/>
    <col min="3" max="3" width="7.33203125" style="15" customWidth="1"/>
    <col min="4" max="4" width="31.6640625" style="15" customWidth="1"/>
    <col min="5" max="5" width="30" style="15" customWidth="1"/>
    <col min="6" max="6" width="1" style="15" customWidth="1"/>
    <col min="7" max="16384" width="10.83203125" style="15"/>
  </cols>
  <sheetData>
    <row r="1" spans="1:5" ht="53.25" customHeight="1">
      <c r="A1" s="582" t="s">
        <v>212</v>
      </c>
      <c r="B1" s="582"/>
      <c r="C1" s="582"/>
      <c r="D1" s="582"/>
      <c r="E1" s="582"/>
    </row>
    <row r="2" spans="1:5" ht="23" customHeight="1">
      <c r="A2" s="589" t="s">
        <v>213</v>
      </c>
      <c r="B2" s="590"/>
      <c r="C2" s="590"/>
      <c r="D2" s="591"/>
      <c r="E2" s="591"/>
    </row>
    <row r="3" spans="1:5" ht="23" customHeight="1">
      <c r="A3" s="589" t="s">
        <v>214</v>
      </c>
      <c r="B3" s="589"/>
      <c r="C3" s="589"/>
      <c r="D3" s="591"/>
      <c r="E3" s="591"/>
    </row>
    <row r="4" spans="1:5" ht="23" customHeight="1">
      <c r="A4" s="589" t="s">
        <v>215</v>
      </c>
      <c r="B4" s="589"/>
      <c r="C4" s="589"/>
      <c r="D4" s="591"/>
      <c r="E4" s="591"/>
    </row>
    <row r="5" spans="1:5" ht="23" customHeight="1">
      <c r="A5" s="197"/>
      <c r="B5" s="197"/>
      <c r="C5" s="197"/>
      <c r="D5" s="591"/>
      <c r="E5" s="591"/>
    </row>
    <row r="6" spans="1:5" ht="23" customHeight="1">
      <c r="A6" s="593" t="s">
        <v>216</v>
      </c>
      <c r="B6" s="593"/>
      <c r="C6" s="593"/>
      <c r="D6" s="595" t="s">
        <v>217</v>
      </c>
      <c r="E6" s="595"/>
    </row>
    <row r="7" spans="1:5" ht="23" customHeight="1">
      <c r="A7" s="589" t="s">
        <v>218</v>
      </c>
      <c r="B7" s="589"/>
      <c r="C7" s="589"/>
      <c r="D7" s="594" t="s">
        <v>219</v>
      </c>
      <c r="E7" s="594"/>
    </row>
    <row r="8" spans="1:5" ht="23" customHeight="1"/>
    <row r="9" spans="1:5" ht="35" customHeight="1">
      <c r="A9" s="198" t="s">
        <v>220</v>
      </c>
      <c r="B9" s="198" t="s">
        <v>221</v>
      </c>
      <c r="C9" s="199" t="s">
        <v>222</v>
      </c>
      <c r="D9" s="198" t="s">
        <v>223</v>
      </c>
      <c r="E9" s="200" t="s">
        <v>224</v>
      </c>
    </row>
    <row r="10" spans="1:5" ht="30" customHeight="1">
      <c r="A10" s="592"/>
      <c r="B10" s="586"/>
      <c r="C10" s="21" t="s">
        <v>225</v>
      </c>
      <c r="D10" s="20"/>
      <c r="E10" s="20"/>
    </row>
    <row r="11" spans="1:5" ht="30" customHeight="1">
      <c r="A11" s="587"/>
      <c r="B11" s="587"/>
      <c r="C11" s="19" t="s">
        <v>226</v>
      </c>
      <c r="D11" s="18"/>
      <c r="E11" s="18"/>
    </row>
    <row r="12" spans="1:5" ht="30" customHeight="1">
      <c r="A12" s="588"/>
      <c r="B12" s="588"/>
      <c r="C12" s="17" t="s">
        <v>227</v>
      </c>
      <c r="D12" s="16"/>
      <c r="E12" s="16"/>
    </row>
    <row r="13" spans="1:5" ht="30" customHeight="1">
      <c r="A13" s="586"/>
      <c r="B13" s="586"/>
      <c r="C13" s="21" t="s">
        <v>225</v>
      </c>
      <c r="D13" s="20"/>
      <c r="E13" s="20"/>
    </row>
    <row r="14" spans="1:5" ht="30" customHeight="1">
      <c r="A14" s="587"/>
      <c r="B14" s="587"/>
      <c r="C14" s="19" t="s">
        <v>226</v>
      </c>
      <c r="D14" s="18"/>
      <c r="E14" s="18"/>
    </row>
    <row r="15" spans="1:5" ht="30" customHeight="1">
      <c r="A15" s="588"/>
      <c r="B15" s="588"/>
      <c r="C15" s="17" t="s">
        <v>227</v>
      </c>
      <c r="D15" s="16"/>
      <c r="E15" s="16"/>
    </row>
    <row r="16" spans="1:5" ht="30" customHeight="1">
      <c r="A16" s="586"/>
      <c r="B16" s="586"/>
      <c r="C16" s="21" t="s">
        <v>225</v>
      </c>
      <c r="D16" s="20"/>
      <c r="E16" s="20"/>
    </row>
    <row r="17" spans="1:5" ht="30" customHeight="1">
      <c r="A17" s="587"/>
      <c r="B17" s="587"/>
      <c r="C17" s="19" t="s">
        <v>226</v>
      </c>
      <c r="D17" s="18"/>
      <c r="E17" s="18"/>
    </row>
    <row r="18" spans="1:5" ht="30" customHeight="1">
      <c r="A18" s="588"/>
      <c r="B18" s="588"/>
      <c r="C18" s="17" t="s">
        <v>227</v>
      </c>
      <c r="D18" s="16"/>
      <c r="E18" s="16"/>
    </row>
    <row r="19" spans="1:5" ht="30" customHeight="1">
      <c r="A19" s="586"/>
      <c r="B19" s="586"/>
      <c r="C19" s="21" t="s">
        <v>225</v>
      </c>
      <c r="D19" s="20"/>
      <c r="E19" s="20"/>
    </row>
    <row r="20" spans="1:5" ht="30" customHeight="1">
      <c r="A20" s="587"/>
      <c r="B20" s="587"/>
      <c r="C20" s="19" t="s">
        <v>226</v>
      </c>
      <c r="D20" s="18"/>
      <c r="E20" s="18"/>
    </row>
    <row r="21" spans="1:5" ht="30" customHeight="1">
      <c r="A21" s="588"/>
      <c r="B21" s="588"/>
      <c r="C21" s="17" t="s">
        <v>227</v>
      </c>
      <c r="D21" s="16"/>
      <c r="E21" s="16"/>
    </row>
    <row r="22" spans="1:5" ht="30" customHeight="1">
      <c r="A22" s="586"/>
      <c r="B22" s="586"/>
      <c r="C22" s="21" t="s">
        <v>225</v>
      </c>
      <c r="D22" s="20"/>
      <c r="E22" s="20"/>
    </row>
    <row r="23" spans="1:5" ht="30" customHeight="1">
      <c r="A23" s="587"/>
      <c r="B23" s="587"/>
      <c r="C23" s="19" t="s">
        <v>226</v>
      </c>
      <c r="D23" s="18"/>
      <c r="E23" s="18"/>
    </row>
    <row r="24" spans="1:5" ht="30" customHeight="1">
      <c r="A24" s="588"/>
      <c r="B24" s="588"/>
      <c r="C24" s="17" t="s">
        <v>227</v>
      </c>
      <c r="D24" s="16"/>
      <c r="E24" s="16"/>
    </row>
    <row r="25" spans="1:5" ht="30" customHeight="1">
      <c r="A25" s="586"/>
      <c r="B25" s="586"/>
      <c r="C25" s="21" t="s">
        <v>228</v>
      </c>
      <c r="D25" s="20"/>
      <c r="E25" s="20"/>
    </row>
    <row r="26" spans="1:5" ht="30" customHeight="1">
      <c r="A26" s="587"/>
      <c r="B26" s="587"/>
      <c r="C26" s="19" t="s">
        <v>229</v>
      </c>
      <c r="D26" s="18"/>
      <c r="E26" s="18"/>
    </row>
    <row r="27" spans="1:5" ht="30" customHeight="1">
      <c r="A27" s="588"/>
      <c r="B27" s="588"/>
      <c r="C27" s="17" t="s">
        <v>227</v>
      </c>
      <c r="D27" s="16"/>
      <c r="E27" s="16"/>
    </row>
    <row r="28" spans="1:5" ht="21" customHeight="1">
      <c r="A28" s="583" t="s">
        <v>230</v>
      </c>
      <c r="B28" s="584"/>
      <c r="C28" s="584"/>
      <c r="D28" s="584"/>
      <c r="E28" s="584"/>
    </row>
    <row r="29" spans="1:5">
      <c r="A29" s="585"/>
      <c r="B29" s="585"/>
      <c r="C29" s="585"/>
      <c r="D29" s="585"/>
      <c r="E29" s="585"/>
    </row>
  </sheetData>
  <mergeCells count="25">
    <mergeCell ref="A3:C3"/>
    <mergeCell ref="D5:E5"/>
    <mergeCell ref="A19:A21"/>
    <mergeCell ref="A4:C4"/>
    <mergeCell ref="B19:B21"/>
    <mergeCell ref="D4:E4"/>
    <mergeCell ref="B13:B15"/>
    <mergeCell ref="D7:E7"/>
    <mergeCell ref="D6:E6"/>
    <mergeCell ref="A1:E1"/>
    <mergeCell ref="A28:E29"/>
    <mergeCell ref="A22:A24"/>
    <mergeCell ref="B22:B24"/>
    <mergeCell ref="A16:A18"/>
    <mergeCell ref="B16:B18"/>
    <mergeCell ref="A25:A27"/>
    <mergeCell ref="B25:B27"/>
    <mergeCell ref="A2:C2"/>
    <mergeCell ref="D2:E2"/>
    <mergeCell ref="A10:A12"/>
    <mergeCell ref="B10:B12"/>
    <mergeCell ref="A6:C6"/>
    <mergeCell ref="A7:C7"/>
    <mergeCell ref="A13:A15"/>
    <mergeCell ref="D3:E3"/>
  </mergeCells>
  <phoneticPr fontId="1"/>
  <pageMargins left="0.73" right="0.64" top="0.5" bottom="0.36" header="0.4" footer="0.19"/>
  <pageSetup paperSize="9" scale="85" orientation="portrait" horizontalDpi="4294967292" vertic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E2E1AA3CF6524C9BF012B3BD5F8AD1" ma:contentTypeVersion="6" ma:contentTypeDescription="新しいドキュメントを作成します。" ma:contentTypeScope="" ma:versionID="c8ccc009b971deedc2a3753ec0cdb4a3">
  <xsd:schema xmlns:xsd="http://www.w3.org/2001/XMLSchema" xmlns:xs="http://www.w3.org/2001/XMLSchema" xmlns:p="http://schemas.microsoft.com/office/2006/metadata/properties" xmlns:ns2="fb0c71bd-28a2-4b9a-b55a-ffeb63234344" targetNamespace="http://schemas.microsoft.com/office/2006/metadata/properties" ma:root="true" ma:fieldsID="08f276acc3499d30b7eccd57ab82ea1b" ns2:_="">
    <xsd:import namespace="fb0c71bd-28a2-4b9a-b55a-ffeb632343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c71bd-28a2-4b9a-b55a-ffeb63234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B9E269-490C-4F91-A99D-C01E11F7C173}">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fb0c71bd-28a2-4b9a-b55a-ffeb63234344"/>
    <ds:schemaRef ds:uri="http://purl.org/dc/dcmitype/"/>
  </ds:schemaRefs>
</ds:datastoreItem>
</file>

<file path=customXml/itemProps2.xml><?xml version="1.0" encoding="utf-8"?>
<ds:datastoreItem xmlns:ds="http://schemas.openxmlformats.org/officeDocument/2006/customXml" ds:itemID="{1A325790-59E8-41CD-A303-E100BE98F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c71bd-28a2-4b9a-b55a-ffeb63234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0DB3D9-F128-45A7-AD14-5705A1D88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設定値</vt:lpstr>
      <vt:lpstr>利用申込書</vt:lpstr>
      <vt:lpstr>利用者内訳</vt:lpstr>
      <vt:lpstr>船舶利用申込書 </vt:lpstr>
      <vt:lpstr>潜水誓約承諾書</vt:lpstr>
      <vt:lpstr>生物材料採集依頼書</vt:lpstr>
      <vt:lpstr>実習スケジュール表</vt:lpstr>
      <vt:lpstr>利用申込書!Print_Area</vt:lpstr>
      <vt:lpstr>利用者内訳!Print_Area</vt:lpstr>
      <vt:lpstr>実習スケジュール表!Print_Area</vt:lpstr>
      <vt:lpstr>生物材料採集依頼書!Print_Area</vt:lpstr>
      <vt:lpstr>'船舶利用申込書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下田臨海実験センター事務</dc:creator>
  <cp:keywords/>
  <dc:description/>
  <cp:lastModifiedBy>Ben Harvey</cp:lastModifiedBy>
  <cp:revision/>
  <cp:lastPrinted>2021-05-12T00:48:53Z</cp:lastPrinted>
  <dcterms:created xsi:type="dcterms:W3CDTF">2019-01-22T02:50:11Z</dcterms:created>
  <dcterms:modified xsi:type="dcterms:W3CDTF">2026-03-31T07:46:45Z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0x0101008EE2E1AA3CF6524C9BF012B3BD5F8AD1</vt:lpwstr>
  </property>
</Properties>
</file>